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햇살의집 예산및 결산서\"/>
    </mc:Choice>
  </mc:AlternateContent>
  <bookViews>
    <workbookView xWindow="0" yWindow="0" windowWidth="28800" windowHeight="12195"/>
  </bookViews>
  <sheets>
    <sheet name="2024결산" sheetId="1" r:id="rId1"/>
    <sheet name="2025예산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J21" i="2"/>
  <c r="G7" i="2"/>
  <c r="I5" i="2" s="1"/>
  <c r="G19" i="2"/>
  <c r="J14" i="2" s="1"/>
  <c r="E20" i="2"/>
  <c r="G4" i="2" l="1"/>
  <c r="J4" i="2" s="1"/>
  <c r="J5" i="2"/>
  <c r="I4" i="2" l="1"/>
  <c r="I21" i="2"/>
  <c r="I14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J23" i="2"/>
  <c r="I23" i="2"/>
  <c r="J20" i="2"/>
  <c r="I20" i="2"/>
  <c r="I10" i="2"/>
  <c r="J10" i="2"/>
  <c r="I11" i="2"/>
  <c r="J11" i="2"/>
  <c r="I12" i="2"/>
  <c r="J12" i="2"/>
  <c r="I13" i="2"/>
  <c r="J13" i="2"/>
  <c r="J9" i="2"/>
  <c r="I9" i="2"/>
  <c r="E9" i="2"/>
  <c r="E10" i="2"/>
  <c r="E11" i="2"/>
  <c r="E12" i="2"/>
  <c r="E13" i="2"/>
  <c r="E14" i="2"/>
  <c r="E15" i="2"/>
  <c r="E17" i="2"/>
  <c r="E18" i="2"/>
  <c r="E19" i="2"/>
  <c r="E21" i="2"/>
  <c r="E22" i="2"/>
  <c r="E23" i="2"/>
  <c r="E24" i="2"/>
  <c r="D9" i="2"/>
  <c r="D10" i="2"/>
  <c r="D11" i="2"/>
  <c r="D12" i="2"/>
  <c r="D13" i="2"/>
  <c r="D14" i="2"/>
  <c r="D15" i="2"/>
  <c r="D17" i="2"/>
  <c r="D18" i="2"/>
  <c r="D19" i="2"/>
  <c r="D20" i="2"/>
  <c r="D21" i="2"/>
  <c r="D22" i="2"/>
  <c r="D23" i="2"/>
  <c r="D24" i="2"/>
  <c r="B16" i="2"/>
  <c r="B4" i="2" s="1"/>
  <c r="C25" i="2"/>
  <c r="E25" i="2" s="1"/>
  <c r="J29" i="1"/>
  <c r="J30" i="1"/>
  <c r="J32" i="1"/>
  <c r="J33" i="1"/>
  <c r="I33" i="1"/>
  <c r="G5" i="1"/>
  <c r="I26" i="1"/>
  <c r="I27" i="1"/>
  <c r="I28" i="1"/>
  <c r="I29" i="1"/>
  <c r="I30" i="1"/>
  <c r="I31" i="1"/>
  <c r="I32" i="1"/>
  <c r="I24" i="1"/>
  <c r="I25" i="1"/>
  <c r="I23" i="1"/>
  <c r="I21" i="1"/>
  <c r="I14" i="1"/>
  <c r="I6" i="1"/>
  <c r="D25" i="2" l="1"/>
  <c r="E16" i="2"/>
  <c r="D16" i="2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5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B5" i="1"/>
  <c r="H5" i="1"/>
  <c r="C26" i="1"/>
  <c r="C9" i="1"/>
  <c r="C6" i="1"/>
  <c r="D6" i="1" s="1"/>
  <c r="C5" i="1" l="1"/>
  <c r="E26" i="1"/>
  <c r="D26" i="1"/>
  <c r="C8" i="2"/>
  <c r="C5" i="2"/>
  <c r="J6" i="1"/>
  <c r="J9" i="1"/>
  <c r="J10" i="1"/>
  <c r="J11" i="1"/>
  <c r="J13" i="1"/>
  <c r="J14" i="1"/>
  <c r="J24" i="1"/>
  <c r="J25" i="1"/>
  <c r="J22" i="1"/>
  <c r="J26" i="1"/>
  <c r="J27" i="1"/>
  <c r="E6" i="1"/>
  <c r="E9" i="1"/>
  <c r="I9" i="1"/>
  <c r="I10" i="1"/>
  <c r="I11" i="1"/>
  <c r="I13" i="1"/>
  <c r="I20" i="1"/>
  <c r="D9" i="1"/>
  <c r="J20" i="1"/>
  <c r="D5" i="2" l="1"/>
  <c r="E5" i="2"/>
  <c r="C4" i="2"/>
  <c r="D8" i="2"/>
  <c r="E8" i="2"/>
  <c r="E4" i="2" l="1"/>
  <c r="D4" i="2"/>
  <c r="J5" i="1"/>
  <c r="I5" i="1"/>
  <c r="D5" i="1"/>
  <c r="E5" i="1"/>
</calcChain>
</file>

<file path=xl/sharedStrings.xml><?xml version="1.0" encoding="utf-8"?>
<sst xmlns="http://schemas.openxmlformats.org/spreadsheetml/2006/main" count="129" uniqueCount="62">
  <si>
    <t>과   목</t>
    <phoneticPr fontId="6" type="noConversion"/>
  </si>
  <si>
    <t>증   감</t>
    <phoneticPr fontId="6" type="noConversion"/>
  </si>
  <si>
    <t>대비(%)</t>
    <phoneticPr fontId="6" type="noConversion"/>
  </si>
  <si>
    <t>총   계</t>
    <phoneticPr fontId="6" type="noConversion"/>
  </si>
  <si>
    <t>법인전입금</t>
  </si>
  <si>
    <t>퇴직금</t>
  </si>
  <si>
    <t>사회보험</t>
  </si>
  <si>
    <t>복지수당</t>
  </si>
  <si>
    <t>세      입</t>
    <phoneticPr fontId="6" type="noConversion"/>
  </si>
  <si>
    <t xml:space="preserve"> 세      출</t>
    <phoneticPr fontId="6" type="noConversion"/>
  </si>
  <si>
    <t>총   계</t>
    <phoneticPr fontId="6" type="noConversion"/>
  </si>
  <si>
    <t>급여</t>
    <phoneticPr fontId="2" type="noConversion"/>
  </si>
  <si>
    <t>후원금(이월금)</t>
  </si>
  <si>
    <t>치료회복사업</t>
  </si>
  <si>
    <t>생계비</t>
  </si>
  <si>
    <t>직업훈련비</t>
  </si>
  <si>
    <t>기능보강</t>
  </si>
  <si>
    <t>비지정후원</t>
    <phoneticPr fontId="2" type="noConversion"/>
  </si>
  <si>
    <t>복지수당</t>
    <phoneticPr fontId="2" type="noConversion"/>
  </si>
  <si>
    <t>세      입</t>
    <phoneticPr fontId="6" type="noConversion"/>
  </si>
  <si>
    <t xml:space="preserve"> 세      출</t>
    <phoneticPr fontId="6" type="noConversion"/>
  </si>
  <si>
    <t>2024년도            예 산 액</t>
    <phoneticPr fontId="6" type="noConversion"/>
  </si>
  <si>
    <t>총   계</t>
    <phoneticPr fontId="6" type="noConversion"/>
  </si>
  <si>
    <t>급여</t>
    <phoneticPr fontId="2" type="noConversion"/>
  </si>
  <si>
    <t>사업비(이월금)</t>
  </si>
  <si>
    <t>국비 운영지원</t>
  </si>
  <si>
    <t>시설운영 및 
난방비지원</t>
  </si>
  <si>
    <t>업무추진비</t>
    <phoneticPr fontId="2" type="noConversion"/>
  </si>
  <si>
    <t>여성권익증진시설
처우개선</t>
  </si>
  <si>
    <t>자립지원금</t>
  </si>
  <si>
    <t>자립지원금</t>
    <phoneticPr fontId="2" type="noConversion"/>
  </si>
  <si>
    <t>의료비</t>
  </si>
  <si>
    <t>비지정후원금</t>
  </si>
  <si>
    <t>강원공동모금회</t>
  </si>
  <si>
    <t>월드비전자립지원</t>
    <phoneticPr fontId="2" type="noConversion"/>
  </si>
  <si>
    <t>기타공모사업비</t>
    <phoneticPr fontId="2" type="noConversion"/>
  </si>
  <si>
    <t>잡수입</t>
  </si>
  <si>
    <t>기타예금이자</t>
  </si>
  <si>
    <t>예비비및반환금</t>
    <phoneticPr fontId="2" type="noConversion"/>
  </si>
  <si>
    <r>
      <rPr>
        <b/>
        <sz val="20"/>
        <color rgb="FFFF0000"/>
        <rFont val="나눔스퀘어OTF ExtraBold"/>
        <family val="2"/>
        <charset val="129"/>
      </rPr>
      <t xml:space="preserve">             2024년도 </t>
    </r>
    <r>
      <rPr>
        <b/>
        <sz val="20"/>
        <rFont val="나눔스퀘어OTF ExtraBold"/>
        <family val="2"/>
        <charset val="129"/>
      </rPr>
      <t xml:space="preserve"> 속초YWCA 햇살의 집 결산 </t>
    </r>
    <r>
      <rPr>
        <b/>
        <sz val="12"/>
        <rFont val="나눔스퀘어OTF ExtraBold"/>
        <family val="2"/>
        <charset val="129"/>
      </rPr>
      <t>(세입,세출 총괄표)                   2024. 1. 1 - 12.31</t>
    </r>
    <phoneticPr fontId="2" type="noConversion"/>
  </si>
  <si>
    <t>2024년도          
결 산 액</t>
    <phoneticPr fontId="6" type="noConversion"/>
  </si>
  <si>
    <t>2024년도            예 산 액</t>
    <phoneticPr fontId="6" type="noConversion"/>
  </si>
  <si>
    <t>2025년도            예 산 액</t>
    <phoneticPr fontId="6" type="noConversion"/>
  </si>
  <si>
    <t>전년도이월금</t>
    <phoneticPr fontId="2" type="noConversion"/>
  </si>
  <si>
    <t>종사자명절수당</t>
    <phoneticPr fontId="2" type="noConversion"/>
  </si>
  <si>
    <t>복지포인트</t>
    <phoneticPr fontId="2" type="noConversion"/>
  </si>
  <si>
    <t>휴일근무수당</t>
    <phoneticPr fontId="2" type="noConversion"/>
  </si>
  <si>
    <t>명절휴가비</t>
    <phoneticPr fontId="2" type="noConversion"/>
  </si>
  <si>
    <t>여비</t>
    <phoneticPr fontId="2" type="noConversion"/>
  </si>
  <si>
    <t>수용비 및 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</si>
  <si>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</si>
  <si>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</si>
  <si>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</si>
  <si>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</si>
  <si>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사업 생계비</t>
    <phoneticPr fontId="2" type="noConversion"/>
  </si>
  <si>
    <t>수용기관경비</t>
    <phoneticPr fontId="2" type="noConversion"/>
  </si>
  <si>
    <t>복지포인트</t>
    <phoneticPr fontId="2" type="noConversion"/>
  </si>
  <si>
    <t>연료비</t>
    <phoneticPr fontId="2" type="noConversion"/>
  </si>
  <si>
    <t>의료비</t>
    <phoneticPr fontId="2" type="noConversion"/>
  </si>
  <si>
    <t>이월금</t>
    <phoneticPr fontId="2" type="noConversion"/>
  </si>
  <si>
    <t>초과근무수당</t>
    <phoneticPr fontId="2" type="noConversion"/>
  </si>
  <si>
    <r>
      <rPr>
        <b/>
        <sz val="20"/>
        <color rgb="FFFF0000"/>
        <rFont val="나눔스퀘어OTF ExtraBold"/>
        <family val="2"/>
        <charset val="129"/>
      </rPr>
      <t xml:space="preserve">            2025년도 </t>
    </r>
    <r>
      <rPr>
        <b/>
        <sz val="20"/>
        <rFont val="나눔스퀘어OTF ExtraBold"/>
        <family val="2"/>
        <charset val="129"/>
      </rPr>
      <t xml:space="preserve"> 속초YWCA 햇살의 집 예산 </t>
    </r>
    <r>
      <rPr>
        <b/>
        <sz val="12"/>
        <rFont val="나눔스퀘어OTF ExtraBold"/>
        <family val="2"/>
        <charset val="129"/>
      </rPr>
      <t>(세입,세출 총괄표)                  2025. 1. 1 - 12.31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</si>
</sst>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[Blue]\▼#,##0;[Red]\▲#,##0;[Black]&quot;변&quot;&quot;동&quot;&quot;없&quot;&quot;음&quot;#,###"/>
    <numFmt numFmtId="177" formatCode="[Blue]\▼#,##0;[Red]\▲#,##0;[Black]\-#,###"/>
    <numFmt numFmtId="178" formatCode="[Red]\▲#,##0;#,##0;&quot;변동없음&quot;"/>
    <numFmt numFmtId="179" formatCode="[Red]\▲#,##0;#,##0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스퀘어OTF ExtraBold"/>
      <family val="2"/>
      <charset val="129"/>
    </font>
    <font>
      <sz val="11"/>
      <name val="돋움"/>
      <family val="3"/>
      <charset val="129"/>
    </font>
    <font>
      <b/>
      <sz val="11"/>
      <name val="바탕"/>
      <family val="1"/>
      <charset val="129"/>
    </font>
    <font>
      <sz val="8"/>
      <name val="돋움"/>
      <family val="3"/>
      <charset val="129"/>
    </font>
    <font>
      <b/>
      <sz val="10"/>
      <name val="바탕"/>
      <family val="1"/>
      <charset val="129"/>
    </font>
    <font>
      <b/>
      <sz val="11"/>
      <color theme="1"/>
      <name val="바탕"/>
      <family val="1"/>
      <charset val="129"/>
    </font>
    <font>
      <sz val="11"/>
      <color theme="1"/>
      <name val="바탕"/>
      <family val="1"/>
      <charset val="129"/>
    </font>
    <font>
      <sz val="11"/>
      <name val="바탕"/>
      <family val="1"/>
      <charset val="129"/>
    </font>
    <font>
      <b/>
      <sz val="11"/>
      <color rgb="FF000000"/>
      <name val="Batang"/>
      <family val="1"/>
      <charset val="129"/>
    </font>
    <font>
      <b/>
      <sz val="11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11"/>
      <color rgb="FF000000"/>
      <name val="Batang"/>
      <family val="1"/>
      <charset val="129"/>
    </font>
    <font>
      <sz val="11"/>
      <color rgb="FF000000"/>
      <name val="맑은 고딕"/>
      <family val="3"/>
      <charset val="129"/>
    </font>
    <font>
      <sz val="10"/>
      <color theme="1"/>
      <name val="바탕"/>
      <family val="1"/>
      <charset val="129"/>
    </font>
    <font>
      <b/>
      <sz val="20"/>
      <name val="나눔스퀘어OTF ExtraBold"/>
      <family val="2"/>
      <charset val="129"/>
    </font>
    <font>
      <b/>
      <sz val="20"/>
      <color rgb="FFFF0000"/>
      <name val="나눔스퀘어OTF ExtraBold"/>
      <family val="2"/>
      <charset val="129"/>
    </font>
    <font>
      <b/>
      <sz val="12"/>
      <name val="나눔스퀘어OTF ExtraBold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15" fillId="0" borderId="0">
      <alignment vertical="center"/>
    </xf>
  </cellStyleXfs>
  <cellXfs count="1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7" fillId="0" borderId="8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41" fontId="8" fillId="3" borderId="8" xfId="1" applyFont="1" applyFill="1" applyBorder="1">
      <alignment vertical="center"/>
    </xf>
    <xf numFmtId="41" fontId="10" fillId="0" borderId="19" xfId="1" applyFont="1" applyFill="1" applyBorder="1">
      <alignment vertical="center"/>
    </xf>
    <xf numFmtId="41" fontId="10" fillId="0" borderId="19" xfId="1" applyFont="1" applyFill="1" applyBorder="1" applyAlignment="1">
      <alignment horizontal="right" vertical="center"/>
    </xf>
    <xf numFmtId="0" fontId="10" fillId="0" borderId="21" xfId="0" applyFont="1" applyBorder="1" applyAlignment="1">
      <alignment horizontal="center" vertical="center" wrapText="1" shrinkToFit="1"/>
    </xf>
    <xf numFmtId="178" fontId="13" fillId="0" borderId="19" xfId="0" applyNumberFormat="1" applyFont="1" applyBorder="1" applyAlignment="1">
      <alignment horizontal="right" vertical="center"/>
    </xf>
    <xf numFmtId="178" fontId="13" fillId="0" borderId="24" xfId="0" applyNumberFormat="1" applyFont="1" applyBorder="1" applyAlignment="1">
      <alignment horizontal="right" vertical="center"/>
    </xf>
    <xf numFmtId="41" fontId="0" fillId="0" borderId="0" xfId="1" applyFont="1">
      <alignment vertical="center"/>
    </xf>
    <xf numFmtId="176" fontId="9" fillId="0" borderId="0" xfId="0" applyNumberFormat="1" applyFont="1" applyAlignment="1">
      <alignment horizontal="right" vertical="center"/>
    </xf>
    <xf numFmtId="177" fontId="0" fillId="0" borderId="0" xfId="0" applyNumberFormat="1">
      <alignment vertical="center"/>
    </xf>
    <xf numFmtId="0" fontId="5" fillId="4" borderId="10" xfId="0" applyFont="1" applyFill="1" applyBorder="1" applyAlignment="1">
      <alignment horizontal="center" vertical="center"/>
    </xf>
    <xf numFmtId="41" fontId="5" fillId="4" borderId="8" xfId="2" applyNumberFormat="1" applyFont="1" applyFill="1" applyBorder="1" applyAlignment="1">
      <alignment horizontal="right" vertical="center"/>
    </xf>
    <xf numFmtId="179" fontId="5" fillId="3" borderId="9" xfId="0" applyNumberFormat="1" applyFont="1" applyFill="1" applyBorder="1" applyAlignment="1">
      <alignment horizontal="right" vertical="center"/>
    </xf>
    <xf numFmtId="0" fontId="9" fillId="0" borderId="29" xfId="0" applyFont="1" applyBorder="1" applyAlignment="1">
      <alignment horizontal="center" vertical="center"/>
    </xf>
    <xf numFmtId="41" fontId="10" fillId="7" borderId="19" xfId="1" applyFont="1" applyFill="1" applyBorder="1" applyAlignment="1">
      <alignment horizontal="right" vertical="center"/>
    </xf>
    <xf numFmtId="179" fontId="10" fillId="0" borderId="20" xfId="0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41" fontId="10" fillId="7" borderId="19" xfId="0" applyNumberFormat="1" applyFont="1" applyFill="1" applyBorder="1" applyAlignment="1">
      <alignment horizontal="right" vertical="center"/>
    </xf>
    <xf numFmtId="41" fontId="10" fillId="7" borderId="19" xfId="3" applyFont="1" applyFill="1" applyBorder="1" applyAlignment="1">
      <alignment horizontal="right" vertical="center"/>
    </xf>
    <xf numFmtId="41" fontId="10" fillId="0" borderId="19" xfId="3" applyFont="1" applyFill="1" applyBorder="1" applyAlignment="1">
      <alignment horizontal="right" vertical="center"/>
    </xf>
    <xf numFmtId="179" fontId="10" fillId="0" borderId="25" xfId="0" applyNumberFormat="1" applyFont="1" applyFill="1" applyBorder="1" applyAlignment="1">
      <alignment horizontal="right" vertical="center"/>
    </xf>
    <xf numFmtId="41" fontId="10" fillId="0" borderId="24" xfId="1" applyFont="1" applyFill="1" applyBorder="1">
      <alignment vertical="center"/>
    </xf>
    <xf numFmtId="0" fontId="10" fillId="0" borderId="22" xfId="0" applyFont="1" applyBorder="1" applyAlignment="1">
      <alignment horizontal="center" vertical="center" wrapText="1" shrinkToFit="1"/>
    </xf>
    <xf numFmtId="41" fontId="10" fillId="0" borderId="19" xfId="3" applyFont="1" applyFill="1" applyBorder="1" applyAlignment="1">
      <alignment horizontal="right"/>
    </xf>
    <xf numFmtId="0" fontId="16" fillId="0" borderId="22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178" fontId="12" fillId="3" borderId="8" xfId="0" applyNumberFormat="1" applyFont="1" applyFill="1" applyBorder="1" applyAlignment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41" fontId="14" fillId="6" borderId="0" xfId="0" applyNumberFormat="1" applyFont="1" applyFill="1" applyBorder="1" applyAlignment="1"/>
    <xf numFmtId="41" fontId="14" fillId="6" borderId="0" xfId="0" applyNumberFormat="1" applyFont="1" applyFill="1" applyBorder="1" applyAlignment="1">
      <alignment horizontal="center" vertical="center"/>
    </xf>
    <xf numFmtId="41" fontId="12" fillId="6" borderId="0" xfId="0" applyNumberFormat="1" applyFont="1" applyFill="1" applyBorder="1" applyAlignment="1">
      <alignment horizontal="right" vertical="center"/>
    </xf>
    <xf numFmtId="41" fontId="14" fillId="0" borderId="0" xfId="0" applyNumberFormat="1" applyFont="1" applyBorder="1" applyAlignment="1"/>
    <xf numFmtId="0" fontId="0" fillId="0" borderId="0" xfId="0" applyBorder="1">
      <alignment vertical="center"/>
    </xf>
    <xf numFmtId="176" fontId="0" fillId="0" borderId="0" xfId="0" applyNumberFormat="1">
      <alignment vertical="center"/>
    </xf>
    <xf numFmtId="0" fontId="16" fillId="0" borderId="2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178" fontId="11" fillId="5" borderId="28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Continuous" vertical="center"/>
    </xf>
    <xf numFmtId="0" fontId="5" fillId="3" borderId="32" xfId="0" applyFont="1" applyFill="1" applyBorder="1" applyAlignment="1">
      <alignment horizontal="center" vertical="center"/>
    </xf>
    <xf numFmtId="41" fontId="8" fillId="3" borderId="14" xfId="1" applyFont="1" applyFill="1" applyBorder="1">
      <alignment vertical="center"/>
    </xf>
    <xf numFmtId="179" fontId="10" fillId="0" borderId="18" xfId="0" applyNumberFormat="1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178" fontId="12" fillId="3" borderId="14" xfId="0" applyNumberFormat="1" applyFont="1" applyFill="1" applyBorder="1" applyAlignment="1">
      <alignment horizontal="right" vertical="center"/>
    </xf>
    <xf numFmtId="179" fontId="5" fillId="3" borderId="27" xfId="0" applyNumberFormat="1" applyFont="1" applyFill="1" applyBorder="1" applyAlignment="1">
      <alignment horizontal="right" vertical="center"/>
    </xf>
    <xf numFmtId="0" fontId="9" fillId="7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Continuous" vertical="center"/>
    </xf>
    <xf numFmtId="0" fontId="16" fillId="0" borderId="22" xfId="2" applyFont="1" applyFill="1" applyBorder="1" applyAlignment="1">
      <alignment horizontal="centerContinuous" vertical="center" wrapText="1" shrinkToFit="1"/>
    </xf>
    <xf numFmtId="41" fontId="8" fillId="3" borderId="14" xfId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7" fillId="0" borderId="14" xfId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/>
    </xf>
    <xf numFmtId="177" fontId="5" fillId="0" borderId="14" xfId="0" applyNumberFormat="1" applyFont="1" applyBorder="1" applyAlignment="1">
      <alignment horizontal="center" vertical="center" wrapText="1"/>
    </xf>
    <xf numFmtId="0" fontId="16" fillId="0" borderId="22" xfId="2" applyFont="1" applyFill="1" applyBorder="1" applyAlignment="1">
      <alignment horizontal="center" vertical="center" wrapText="1" shrinkToFi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1" fontId="5" fillId="0" borderId="19" xfId="1" applyFont="1" applyFill="1" applyBorder="1" applyAlignment="1">
      <alignment horizontal="right" vertical="center"/>
    </xf>
    <xf numFmtId="41" fontId="5" fillId="0" borderId="19" xfId="0" applyNumberFormat="1" applyFont="1" applyFill="1" applyBorder="1" applyAlignment="1">
      <alignment horizontal="right" vertical="center"/>
    </xf>
    <xf numFmtId="41" fontId="5" fillId="0" borderId="19" xfId="3" applyFont="1" applyFill="1" applyBorder="1" applyAlignment="1">
      <alignment horizontal="right" vertical="center"/>
    </xf>
    <xf numFmtId="41" fontId="8" fillId="0" borderId="19" xfId="1" applyFont="1" applyFill="1" applyBorder="1">
      <alignment vertical="center"/>
    </xf>
    <xf numFmtId="41" fontId="10" fillId="0" borderId="19" xfId="0" applyNumberFormat="1" applyFont="1" applyFill="1" applyBorder="1" applyAlignment="1">
      <alignment horizontal="center" vertical="center"/>
    </xf>
    <xf numFmtId="41" fontId="5" fillId="0" borderId="15" xfId="1" applyFont="1" applyFill="1" applyBorder="1" applyAlignment="1">
      <alignment horizontal="right" vertical="center"/>
    </xf>
    <xf numFmtId="41" fontId="5" fillId="0" borderId="17" xfId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178" fontId="13" fillId="0" borderId="19" xfId="0" applyNumberFormat="1" applyFont="1" applyBorder="1" applyAlignment="1">
      <alignment vertical="center"/>
    </xf>
    <xf numFmtId="0" fontId="10" fillId="0" borderId="37" xfId="0" applyFont="1" applyBorder="1" applyAlignment="1">
      <alignment horizontal="center" vertical="center" wrapText="1" shrinkToFit="1"/>
    </xf>
    <xf numFmtId="41" fontId="10" fillId="0" borderId="31" xfId="1" applyFont="1" applyFill="1" applyBorder="1">
      <alignment vertical="center"/>
    </xf>
    <xf numFmtId="41" fontId="8" fillId="0" borderId="31" xfId="1" applyFont="1" applyFill="1" applyBorder="1">
      <alignment vertical="center"/>
    </xf>
    <xf numFmtId="178" fontId="13" fillId="0" borderId="31" xfId="0" applyNumberFormat="1" applyFont="1" applyBorder="1" applyAlignment="1">
      <alignment vertical="center"/>
    </xf>
    <xf numFmtId="0" fontId="5" fillId="4" borderId="32" xfId="0" applyFont="1" applyFill="1" applyBorder="1" applyAlignment="1">
      <alignment horizontal="center" vertical="center"/>
    </xf>
    <xf numFmtId="41" fontId="5" fillId="4" borderId="14" xfId="2" applyNumberFormat="1" applyFont="1" applyFill="1" applyBorder="1" applyAlignment="1">
      <alignment horizontal="right" vertical="center"/>
    </xf>
    <xf numFmtId="0" fontId="9" fillId="7" borderId="33" xfId="0" applyFont="1" applyFill="1" applyBorder="1" applyAlignment="1">
      <alignment horizontal="center" vertical="center"/>
    </xf>
    <xf numFmtId="41" fontId="10" fillId="7" borderId="15" xfId="0" applyNumberFormat="1" applyFont="1" applyFill="1" applyBorder="1" applyAlignment="1">
      <alignment horizontal="right" vertical="center"/>
    </xf>
    <xf numFmtId="179" fontId="5" fillId="3" borderId="38" xfId="0" applyNumberFormat="1" applyFont="1" applyFill="1" applyBorder="1" applyAlignment="1">
      <alignment horizontal="right" vertical="center"/>
    </xf>
    <xf numFmtId="179" fontId="10" fillId="0" borderId="40" xfId="0" applyNumberFormat="1" applyFont="1" applyFill="1" applyBorder="1" applyAlignment="1">
      <alignment horizontal="right" vertical="center"/>
    </xf>
    <xf numFmtId="0" fontId="9" fillId="0" borderId="33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center"/>
    </xf>
    <xf numFmtId="41" fontId="8" fillId="0" borderId="24" xfId="1" applyFont="1" applyBorder="1">
      <alignment vertical="center"/>
    </xf>
    <xf numFmtId="178" fontId="13" fillId="0" borderId="24" xfId="0" applyNumberFormat="1" applyFont="1" applyBorder="1" applyAlignment="1">
      <alignment vertical="center"/>
    </xf>
    <xf numFmtId="41" fontId="8" fillId="0" borderId="19" xfId="1" applyFont="1" applyBorder="1">
      <alignment vertical="center"/>
    </xf>
    <xf numFmtId="41" fontId="8" fillId="3" borderId="11" xfId="0" applyNumberFormat="1" applyFont="1" applyFill="1" applyBorder="1">
      <alignment vertical="center"/>
    </xf>
    <xf numFmtId="179" fontId="5" fillId="3" borderId="42" xfId="0" applyNumberFormat="1" applyFont="1" applyFill="1" applyBorder="1" applyAlignment="1">
      <alignment horizontal="right" vertical="center"/>
    </xf>
    <xf numFmtId="41" fontId="0" fillId="0" borderId="0" xfId="1" applyFont="1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5" xfId="1" applyFont="1" applyBorder="1">
      <alignment vertical="center"/>
    </xf>
    <xf numFmtId="176" fontId="0" fillId="0" borderId="5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41" fontId="10" fillId="0" borderId="34" xfId="1" applyFont="1" applyFill="1" applyBorder="1">
      <alignment vertical="center"/>
    </xf>
    <xf numFmtId="0" fontId="16" fillId="0" borderId="26" xfId="0" applyFont="1" applyBorder="1" applyAlignment="1">
      <alignment horizontal="center"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41" fontId="8" fillId="3" borderId="8" xfId="0" applyNumberFormat="1" applyFont="1" applyFill="1" applyBorder="1">
      <alignment vertical="center"/>
    </xf>
    <xf numFmtId="41" fontId="8" fillId="0" borderId="19" xfId="1" applyFont="1" applyBorder="1" applyAlignment="1">
      <alignment vertical="center"/>
    </xf>
    <xf numFmtId="41" fontId="8" fillId="0" borderId="17" xfId="1" applyFont="1" applyBorder="1" applyAlignment="1">
      <alignment vertical="center"/>
    </xf>
    <xf numFmtId="41" fontId="8" fillId="0" borderId="5" xfId="1" applyFont="1" applyBorder="1">
      <alignment vertical="center"/>
    </xf>
    <xf numFmtId="178" fontId="13" fillId="0" borderId="31" xfId="0" applyNumberFormat="1" applyFont="1" applyBorder="1" applyAlignment="1">
      <alignment horizontal="right" vertical="center"/>
    </xf>
    <xf numFmtId="178" fontId="13" fillId="0" borderId="17" xfId="0" applyNumberFormat="1" applyFont="1" applyBorder="1" applyAlignment="1">
      <alignment horizontal="right" vertical="center"/>
    </xf>
    <xf numFmtId="41" fontId="10" fillId="0" borderId="31" xfId="0" applyNumberFormat="1" applyFont="1" applyFill="1" applyBorder="1" applyAlignment="1">
      <alignment horizontal="center" vertical="center"/>
    </xf>
    <xf numFmtId="41" fontId="10" fillId="0" borderId="17" xfId="0" applyNumberFormat="1" applyFont="1" applyFill="1" applyBorder="1" applyAlignment="1">
      <alignment horizontal="center" vertical="center"/>
    </xf>
    <xf numFmtId="0" fontId="17" fillId="0" borderId="7" xfId="2" applyFont="1" applyBorder="1" applyAlignment="1">
      <alignment horizontal="center" vertical="center"/>
    </xf>
    <xf numFmtId="0" fontId="17" fillId="0" borderId="8" xfId="2" applyFont="1" applyBorder="1" applyAlignment="1">
      <alignment horizontal="center" vertical="center"/>
    </xf>
    <xf numFmtId="0" fontId="17" fillId="0" borderId="9" xfId="2" applyFont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179" fontId="10" fillId="0" borderId="27" xfId="0" applyNumberFormat="1" applyFont="1" applyFill="1" applyBorder="1" applyAlignment="1">
      <alignment horizontal="center" vertical="center"/>
    </xf>
    <xf numFmtId="179" fontId="10" fillId="0" borderId="18" xfId="0" applyNumberFormat="1" applyFont="1" applyFill="1" applyBorder="1" applyAlignment="1">
      <alignment horizontal="center" vertical="center"/>
    </xf>
    <xf numFmtId="41" fontId="10" fillId="0" borderId="13" xfId="0" applyNumberFormat="1" applyFont="1" applyFill="1" applyBorder="1" applyAlignment="1">
      <alignment horizontal="center" vertical="center"/>
    </xf>
    <xf numFmtId="178" fontId="13" fillId="0" borderId="31" xfId="0" applyNumberFormat="1" applyFont="1" applyBorder="1" applyAlignment="1">
      <alignment horizontal="center" vertical="center"/>
    </xf>
    <xf numFmtId="178" fontId="13" fillId="0" borderId="13" xfId="0" applyNumberFormat="1" applyFont="1" applyBorder="1" applyAlignment="1">
      <alignment horizontal="center" vertical="center"/>
    </xf>
    <xf numFmtId="178" fontId="13" fillId="0" borderId="17" xfId="0" applyNumberFormat="1" applyFont="1" applyBorder="1" applyAlignment="1">
      <alignment horizontal="center" vertical="center"/>
    </xf>
    <xf numFmtId="179" fontId="10" fillId="0" borderId="35" xfId="0" applyNumberFormat="1" applyFont="1" applyFill="1" applyBorder="1" applyAlignment="1">
      <alignment horizontal="center" vertical="center"/>
    </xf>
    <xf numFmtId="179" fontId="10" fillId="0" borderId="36" xfId="0" applyNumberFormat="1" applyFont="1" applyFill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5" fillId="0" borderId="19" xfId="1" applyFont="1" applyBorder="1" applyAlignment="1">
      <alignment horizontal="center" vertical="center"/>
    </xf>
    <xf numFmtId="178" fontId="13" fillId="0" borderId="15" xfId="0" applyNumberFormat="1" applyFont="1" applyBorder="1" applyAlignment="1">
      <alignment horizontal="center" vertical="center"/>
    </xf>
    <xf numFmtId="178" fontId="13" fillId="0" borderId="19" xfId="0" applyNumberFormat="1" applyFont="1" applyBorder="1" applyAlignment="1">
      <alignment horizontal="center" vertical="center"/>
    </xf>
    <xf numFmtId="179" fontId="10" fillId="0" borderId="39" xfId="0" applyNumberFormat="1" applyFont="1" applyFill="1" applyBorder="1" applyAlignment="1">
      <alignment horizontal="center" vertical="center"/>
    </xf>
    <xf numFmtId="179" fontId="10" fillId="0" borderId="40" xfId="0" applyNumberFormat="1" applyFont="1" applyFill="1" applyBorder="1" applyAlignment="1">
      <alignment horizontal="center" vertical="center"/>
    </xf>
    <xf numFmtId="41" fontId="10" fillId="0" borderId="14" xfId="1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178" fontId="13" fillId="0" borderId="14" xfId="0" applyNumberFormat="1" applyFont="1" applyBorder="1" applyAlignment="1">
      <alignment horizontal="center" vertical="center"/>
    </xf>
    <xf numFmtId="0" fontId="17" fillId="0" borderId="10" xfId="2" applyFont="1" applyBorder="1" applyAlignment="1">
      <alignment horizontal="center" vertical="center"/>
    </xf>
    <xf numFmtId="0" fontId="17" fillId="0" borderId="11" xfId="2" applyFont="1" applyBorder="1" applyAlignment="1">
      <alignment horizontal="center" vertical="center"/>
    </xf>
    <xf numFmtId="0" fontId="17" fillId="0" borderId="12" xfId="2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41" fontId="8" fillId="0" borderId="19" xfId="1" applyFont="1" applyBorder="1" applyAlignment="1">
      <alignment horizontal="center" vertical="center"/>
    </xf>
    <xf numFmtId="178" fontId="13" fillId="0" borderId="14" xfId="0" applyNumberFormat="1" applyFont="1" applyBorder="1" applyAlignment="1">
      <alignment horizontal="right" vertical="center"/>
    </xf>
    <xf numFmtId="178" fontId="13" fillId="0" borderId="13" xfId="0" applyNumberFormat="1" applyFont="1" applyBorder="1" applyAlignment="1">
      <alignment horizontal="right" vertical="center"/>
    </xf>
    <xf numFmtId="179" fontId="10" fillId="0" borderId="16" xfId="0" applyNumberFormat="1" applyFont="1" applyFill="1" applyBorder="1" applyAlignment="1">
      <alignment horizontal="right" vertical="center"/>
    </xf>
    <xf numFmtId="179" fontId="10" fillId="0" borderId="20" xfId="0" applyNumberFormat="1" applyFont="1" applyFill="1" applyBorder="1" applyAlignment="1">
      <alignment horizontal="right" vertical="center"/>
    </xf>
    <xf numFmtId="41" fontId="10" fillId="0" borderId="19" xfId="1" applyFont="1" applyFill="1" applyBorder="1" applyAlignment="1">
      <alignment horizontal="center" vertical="center"/>
    </xf>
    <xf numFmtId="41" fontId="10" fillId="0" borderId="19" xfId="0" applyNumberFormat="1" applyFont="1" applyFill="1" applyBorder="1" applyAlignment="1">
      <alignment horizontal="center" vertical="center"/>
    </xf>
    <xf numFmtId="179" fontId="13" fillId="0" borderId="36" xfId="0" applyNumberFormat="1" applyFont="1" applyBorder="1" applyAlignment="1">
      <alignment horizontal="right" vertical="center"/>
    </xf>
    <xf numFmtId="179" fontId="13" fillId="0" borderId="18" xfId="0" applyNumberFormat="1" applyFont="1" applyBorder="1" applyAlignment="1">
      <alignment horizontal="right" vertical="center"/>
    </xf>
    <xf numFmtId="179" fontId="13" fillId="0" borderId="35" xfId="0" applyNumberFormat="1" applyFont="1" applyBorder="1" applyAlignment="1">
      <alignment horizontal="right"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1"/>
  <sheetViews>
    <sheetView tabSelected="1" workbookViewId="0">
      <selection activeCell="L39" sqref="L39"/>
    </sheetView>
  </sheetViews>
  <sheetFormatPr defaultRowHeight="16.5"/>
  <cols>
    <col min="1" max="1" width="14.875" customWidth="1"/>
    <col min="2" max="2" width="15.375" customWidth="1"/>
    <col min="3" max="3" width="15" customWidth="1"/>
    <col min="4" max="4" width="14.375" customWidth="1"/>
    <col min="5" max="5" width="8.625" customWidth="1"/>
    <col min="6" max="6" width="14.875" customWidth="1"/>
    <col min="7" max="7" width="15.875" customWidth="1"/>
    <col min="8" max="8" width="14.875" customWidth="1"/>
    <col min="9" max="9" width="14.375" customWidth="1"/>
    <col min="10" max="10" width="7.375" customWidth="1"/>
    <col min="11" max="12" width="11.875" bestFit="1" customWidth="1"/>
  </cols>
  <sheetData>
    <row r="1" spans="1:10" ht="17.25" thickBot="1">
      <c r="A1" s="35"/>
      <c r="B1" s="36"/>
      <c r="C1" s="37"/>
      <c r="D1" s="38"/>
      <c r="E1" s="39"/>
      <c r="F1" s="40"/>
      <c r="G1" s="40"/>
      <c r="H1" s="40"/>
      <c r="I1" s="40"/>
      <c r="J1" s="40"/>
    </row>
    <row r="2" spans="1:10" s="33" customFormat="1" ht="58.5" customHeight="1" thickBot="1">
      <c r="A2" s="113" t="s">
        <v>39</v>
      </c>
      <c r="B2" s="114"/>
      <c r="C2" s="114"/>
      <c r="D2" s="114"/>
      <c r="E2" s="114"/>
      <c r="F2" s="114"/>
      <c r="G2" s="114"/>
      <c r="H2" s="114"/>
      <c r="I2" s="114"/>
      <c r="J2" s="115"/>
    </row>
    <row r="3" spans="1:10" ht="17.25" thickBot="1">
      <c r="A3" s="116" t="s">
        <v>8</v>
      </c>
      <c r="B3" s="117"/>
      <c r="C3" s="117"/>
      <c r="D3" s="117"/>
      <c r="E3" s="118"/>
      <c r="F3" s="116" t="s">
        <v>9</v>
      </c>
      <c r="G3" s="117"/>
      <c r="H3" s="117"/>
      <c r="I3" s="117"/>
      <c r="J3" s="118"/>
    </row>
    <row r="4" spans="1:10" ht="27.75" thickBot="1">
      <c r="A4" s="58" t="s">
        <v>0</v>
      </c>
      <c r="B4" s="59" t="s">
        <v>40</v>
      </c>
      <c r="C4" s="59" t="s">
        <v>21</v>
      </c>
      <c r="D4" s="60" t="s">
        <v>1</v>
      </c>
      <c r="E4" s="61" t="s">
        <v>2</v>
      </c>
      <c r="F4" s="4" t="s">
        <v>0</v>
      </c>
      <c r="G4" s="5" t="s">
        <v>40</v>
      </c>
      <c r="H4" s="5" t="s">
        <v>41</v>
      </c>
      <c r="I4" s="32" t="s">
        <v>1</v>
      </c>
      <c r="J4" s="6" t="s">
        <v>2</v>
      </c>
    </row>
    <row r="5" spans="1:10" ht="17.25" thickBot="1">
      <c r="A5" s="79" t="s">
        <v>10</v>
      </c>
      <c r="B5" s="80">
        <f>SUM(B6:B28)</f>
        <v>392270167</v>
      </c>
      <c r="C5" s="80">
        <f>SUM(C6:C28)</f>
        <v>380986000</v>
      </c>
      <c r="D5" s="51">
        <f t="shared" ref="D5" si="0">SUM(C5-B5)</f>
        <v>-11284167</v>
      </c>
      <c r="E5" s="83">
        <f t="shared" ref="E5:E6" si="1">ROUND(C5/B5*100-100,0)</f>
        <v>-3</v>
      </c>
      <c r="F5" s="47" t="s">
        <v>3</v>
      </c>
      <c r="G5" s="57">
        <f>SUM(G6:G33)</f>
        <v>392270167</v>
      </c>
      <c r="H5" s="48">
        <f>SUM(H6:H32)</f>
        <v>380986000</v>
      </c>
      <c r="I5" s="51">
        <f t="shared" ref="I5:I20" si="2">SUM(H5-G5)</f>
        <v>-11284167</v>
      </c>
      <c r="J5" s="52">
        <f t="shared" ref="J5:J25" si="3">ROUND(H5/G5*100-100,0)</f>
        <v>-3</v>
      </c>
    </row>
    <row r="6" spans="1:10">
      <c r="A6" s="81" t="s">
        <v>43</v>
      </c>
      <c r="B6" s="127">
        <v>7987634</v>
      </c>
      <c r="C6" s="82">
        <f>7403155</f>
        <v>7403155</v>
      </c>
      <c r="D6" s="129">
        <f>SUM(C6:C8)-B6</f>
        <v>98</v>
      </c>
      <c r="E6" s="131">
        <f t="shared" si="1"/>
        <v>-7</v>
      </c>
      <c r="F6" s="85" t="s">
        <v>11</v>
      </c>
      <c r="G6" s="71">
        <v>193417900</v>
      </c>
      <c r="H6" s="133">
        <v>215379900</v>
      </c>
      <c r="I6" s="136">
        <f>H6-SUM(G6:G8)</f>
        <v>94100</v>
      </c>
      <c r="J6" s="119">
        <f t="shared" si="3"/>
        <v>11</v>
      </c>
    </row>
    <row r="7" spans="1:10">
      <c r="A7" s="53" t="s">
        <v>12</v>
      </c>
      <c r="B7" s="128"/>
      <c r="C7" s="21">
        <v>280947</v>
      </c>
      <c r="D7" s="130"/>
      <c r="E7" s="132"/>
      <c r="F7" s="20" t="s">
        <v>46</v>
      </c>
      <c r="G7" s="72">
        <v>6226000</v>
      </c>
      <c r="H7" s="134"/>
      <c r="I7" s="123"/>
      <c r="J7" s="120"/>
    </row>
    <row r="8" spans="1:10">
      <c r="A8" s="23" t="s">
        <v>24</v>
      </c>
      <c r="B8" s="128"/>
      <c r="C8" s="21">
        <v>303630</v>
      </c>
      <c r="D8" s="130"/>
      <c r="E8" s="132"/>
      <c r="F8" s="20" t="s">
        <v>47</v>
      </c>
      <c r="G8" s="72">
        <v>15641900</v>
      </c>
      <c r="H8" s="135"/>
      <c r="I8" s="124"/>
      <c r="J8" s="49"/>
    </row>
    <row r="9" spans="1:10">
      <c r="A9" s="23" t="s">
        <v>25</v>
      </c>
      <c r="B9" s="66">
        <v>230879000</v>
      </c>
      <c r="C9" s="21">
        <f>227461000+10665000</f>
        <v>238126000</v>
      </c>
      <c r="D9" s="12">
        <f t="shared" ref="D9:D26" si="4">SUM(C9-B9)</f>
        <v>7247000</v>
      </c>
      <c r="E9" s="84">
        <f t="shared" ref="E9:E20" si="5">ROUND(C9/B9*100-100,0)</f>
        <v>3</v>
      </c>
      <c r="F9" s="23" t="s">
        <v>18</v>
      </c>
      <c r="G9" s="67">
        <v>10510000</v>
      </c>
      <c r="H9" s="70">
        <v>10610000</v>
      </c>
      <c r="I9" s="12">
        <f t="shared" si="2"/>
        <v>100000</v>
      </c>
      <c r="J9" s="22">
        <f t="shared" si="3"/>
        <v>1</v>
      </c>
    </row>
    <row r="10" spans="1:10" ht="24">
      <c r="A10" s="31" t="s">
        <v>26</v>
      </c>
      <c r="B10" s="67">
        <v>17000000</v>
      </c>
      <c r="C10" s="21">
        <v>17000000</v>
      </c>
      <c r="D10" s="12">
        <f t="shared" si="4"/>
        <v>0</v>
      </c>
      <c r="E10" s="84">
        <f t="shared" si="5"/>
        <v>0</v>
      </c>
      <c r="F10" s="23" t="s">
        <v>6</v>
      </c>
      <c r="G10" s="66">
        <v>19225010</v>
      </c>
      <c r="H10" s="9">
        <v>20041990</v>
      </c>
      <c r="I10" s="12">
        <f t="shared" si="2"/>
        <v>816980</v>
      </c>
      <c r="J10" s="22">
        <f t="shared" si="3"/>
        <v>4</v>
      </c>
    </row>
    <row r="11" spans="1:10" ht="24">
      <c r="A11" s="31" t="s">
        <v>28</v>
      </c>
      <c r="B11" s="67">
        <v>27570000</v>
      </c>
      <c r="C11" s="24">
        <v>27570000</v>
      </c>
      <c r="D11" s="12">
        <f t="shared" si="4"/>
        <v>0</v>
      </c>
      <c r="E11" s="84">
        <f t="shared" si="5"/>
        <v>0</v>
      </c>
      <c r="F11" s="23" t="s">
        <v>5</v>
      </c>
      <c r="G11" s="66">
        <v>17421340</v>
      </c>
      <c r="H11" s="9">
        <v>17668340</v>
      </c>
      <c r="I11" s="12">
        <f t="shared" si="2"/>
        <v>247000</v>
      </c>
      <c r="J11" s="22">
        <f t="shared" si="3"/>
        <v>1</v>
      </c>
    </row>
    <row r="12" spans="1:10">
      <c r="A12" s="31" t="s">
        <v>44</v>
      </c>
      <c r="B12" s="67">
        <v>10665000</v>
      </c>
      <c r="C12" s="24"/>
      <c r="D12" s="12">
        <f t="shared" si="4"/>
        <v>-10665000</v>
      </c>
      <c r="E12" s="84">
        <f t="shared" si="5"/>
        <v>-100</v>
      </c>
      <c r="F12" s="23" t="s">
        <v>56</v>
      </c>
      <c r="G12" s="66">
        <v>2958000</v>
      </c>
      <c r="H12" s="9">
        <v>0</v>
      </c>
      <c r="I12" s="12"/>
      <c r="J12" s="22"/>
    </row>
    <row r="13" spans="1:10">
      <c r="A13" s="23" t="s">
        <v>7</v>
      </c>
      <c r="B13" s="67">
        <v>10610000</v>
      </c>
      <c r="C13" s="24">
        <v>10610000</v>
      </c>
      <c r="D13" s="12">
        <f t="shared" si="4"/>
        <v>0</v>
      </c>
      <c r="E13" s="84">
        <f t="shared" si="5"/>
        <v>0</v>
      </c>
      <c r="F13" s="23" t="s">
        <v>27</v>
      </c>
      <c r="G13" s="67">
        <v>165100</v>
      </c>
      <c r="H13" s="70">
        <v>220000</v>
      </c>
      <c r="I13" s="12">
        <f t="shared" si="2"/>
        <v>54900</v>
      </c>
      <c r="J13" s="22">
        <f t="shared" si="3"/>
        <v>33</v>
      </c>
    </row>
    <row r="14" spans="1:10">
      <c r="A14" s="23" t="s">
        <v>45</v>
      </c>
      <c r="B14" s="67">
        <v>3000000</v>
      </c>
      <c r="C14" s="24"/>
      <c r="D14" s="12">
        <f t="shared" si="4"/>
        <v>-3000000</v>
      </c>
      <c r="E14" s="84">
        <f t="shared" si="5"/>
        <v>-100</v>
      </c>
      <c r="F14" s="23" t="s">
        <v>48</v>
      </c>
      <c r="G14" s="66">
        <v>1632250</v>
      </c>
      <c r="H14" s="111">
        <v>29780170</v>
      </c>
      <c r="I14" s="122">
        <f>H14-SUM(G14:G19)</f>
        <v>-1435590</v>
      </c>
      <c r="J14" s="125">
        <f t="shared" si="3"/>
        <v>1724</v>
      </c>
    </row>
    <row r="15" spans="1:10">
      <c r="A15" s="54" t="s">
        <v>13</v>
      </c>
      <c r="B15" s="67">
        <v>30877000</v>
      </c>
      <c r="C15" s="24">
        <v>12169000</v>
      </c>
      <c r="D15" s="12">
        <f t="shared" si="4"/>
        <v>-18708000</v>
      </c>
      <c r="E15" s="84">
        <f t="shared" si="5"/>
        <v>-61</v>
      </c>
      <c r="F15" s="23" t="s">
        <v>49</v>
      </c>
      <c r="G15" s="66">
        <v>5863930</v>
      </c>
      <c r="H15" s="121"/>
      <c r="I15" s="123"/>
      <c r="J15" s="126"/>
    </row>
    <row r="16" spans="1:10">
      <c r="A16" s="23" t="s">
        <v>29</v>
      </c>
      <c r="B16" s="67">
        <v>5000000</v>
      </c>
      <c r="C16" s="24">
        <v>15000000</v>
      </c>
      <c r="D16" s="12">
        <f t="shared" si="4"/>
        <v>10000000</v>
      </c>
      <c r="E16" s="84">
        <f t="shared" si="5"/>
        <v>200</v>
      </c>
      <c r="F16" s="23" t="s">
        <v>50</v>
      </c>
      <c r="G16" s="66">
        <v>7437410</v>
      </c>
      <c r="H16" s="121"/>
      <c r="I16" s="123"/>
      <c r="J16" s="126"/>
    </row>
    <row r="17" spans="1:10">
      <c r="A17" s="23" t="s">
        <v>14</v>
      </c>
      <c r="B17" s="67">
        <v>22437670</v>
      </c>
      <c r="C17" s="24">
        <v>25600000</v>
      </c>
      <c r="D17" s="12">
        <f t="shared" si="4"/>
        <v>3162330</v>
      </c>
      <c r="E17" s="84">
        <f t="shared" si="5"/>
        <v>14</v>
      </c>
      <c r="F17" s="23" t="s">
        <v>51</v>
      </c>
      <c r="G17" s="66">
        <v>1650300</v>
      </c>
      <c r="H17" s="121"/>
      <c r="I17" s="123"/>
      <c r="J17" s="126"/>
    </row>
    <row r="18" spans="1:10">
      <c r="A18" s="23" t="s">
        <v>31</v>
      </c>
      <c r="B18" s="67">
        <v>2000000</v>
      </c>
      <c r="C18" s="24">
        <v>2000000</v>
      </c>
      <c r="D18" s="12">
        <f t="shared" si="4"/>
        <v>0</v>
      </c>
      <c r="E18" s="84">
        <f t="shared" si="5"/>
        <v>0</v>
      </c>
      <c r="F18" s="23" t="s">
        <v>52</v>
      </c>
      <c r="G18" s="66">
        <v>1453920</v>
      </c>
      <c r="H18" s="121"/>
      <c r="I18" s="123"/>
      <c r="J18" s="126"/>
    </row>
    <row r="19" spans="1:10">
      <c r="A19" s="23" t="s">
        <v>16</v>
      </c>
      <c r="B19" s="68">
        <v>14000000</v>
      </c>
      <c r="C19" s="24">
        <v>14000000</v>
      </c>
      <c r="D19" s="12">
        <f t="shared" si="4"/>
        <v>0</v>
      </c>
      <c r="E19" s="84">
        <f t="shared" si="5"/>
        <v>0</v>
      </c>
      <c r="F19" s="23" t="s">
        <v>53</v>
      </c>
      <c r="G19" s="66">
        <v>13177950</v>
      </c>
      <c r="H19" s="112"/>
      <c r="I19" s="124"/>
      <c r="J19" s="120"/>
    </row>
    <row r="20" spans="1:10">
      <c r="A20" s="23" t="s">
        <v>15</v>
      </c>
      <c r="B20" s="66">
        <v>1463000</v>
      </c>
      <c r="C20" s="24">
        <v>1463000</v>
      </c>
      <c r="D20" s="12">
        <f t="shared" si="4"/>
        <v>0</v>
      </c>
      <c r="E20" s="84">
        <f t="shared" si="5"/>
        <v>0</v>
      </c>
      <c r="F20" s="23" t="s">
        <v>54</v>
      </c>
      <c r="G20" s="67">
        <v>22437670</v>
      </c>
      <c r="H20" s="70">
        <v>25600000</v>
      </c>
      <c r="I20" s="12">
        <f t="shared" si="2"/>
        <v>3162330</v>
      </c>
      <c r="J20" s="22">
        <f t="shared" si="3"/>
        <v>14</v>
      </c>
    </row>
    <row r="21" spans="1:10">
      <c r="A21" s="23" t="s">
        <v>32</v>
      </c>
      <c r="B21" s="67">
        <v>0</v>
      </c>
      <c r="C21" s="25">
        <v>1000000</v>
      </c>
      <c r="D21" s="12">
        <f t="shared" si="4"/>
        <v>1000000</v>
      </c>
      <c r="E21" s="84"/>
      <c r="F21" s="23" t="s">
        <v>55</v>
      </c>
      <c r="G21" s="67">
        <v>1065600</v>
      </c>
      <c r="H21" s="111">
        <v>5205600</v>
      </c>
      <c r="I21" s="109">
        <f>H21-SUM(G21:G22)</f>
        <v>1500000</v>
      </c>
      <c r="J21" s="22"/>
    </row>
    <row r="22" spans="1:10">
      <c r="A22" s="23" t="s">
        <v>33</v>
      </c>
      <c r="B22" s="67">
        <v>3980000</v>
      </c>
      <c r="C22" s="24">
        <v>1000000</v>
      </c>
      <c r="D22" s="12">
        <f t="shared" si="4"/>
        <v>-2980000</v>
      </c>
      <c r="E22" s="84">
        <f>ROUND(C22/B22*100-100,0)</f>
        <v>-75</v>
      </c>
      <c r="F22" s="23" t="s">
        <v>57</v>
      </c>
      <c r="G22" s="73">
        <v>2640000</v>
      </c>
      <c r="H22" s="112"/>
      <c r="I22" s="110"/>
      <c r="J22" s="22">
        <f>ROUND(H23/G23*100-100,0)</f>
        <v>4</v>
      </c>
    </row>
    <row r="23" spans="1:10">
      <c r="A23" s="46" t="s">
        <v>34</v>
      </c>
      <c r="B23" s="67">
        <v>499880</v>
      </c>
      <c r="C23" s="21">
        <v>3000000</v>
      </c>
      <c r="D23" s="12">
        <f t="shared" si="4"/>
        <v>2500120</v>
      </c>
      <c r="E23" s="84">
        <f>ROUND(C23/B23*100-100,0)</f>
        <v>500</v>
      </c>
      <c r="F23" s="23" t="s">
        <v>58</v>
      </c>
      <c r="G23" s="67">
        <v>2083690</v>
      </c>
      <c r="H23" s="70">
        <v>2166349</v>
      </c>
      <c r="I23" s="74">
        <f>H23-G23</f>
        <v>82659</v>
      </c>
      <c r="J23" s="22"/>
    </row>
    <row r="24" spans="1:10">
      <c r="A24" s="55" t="s">
        <v>4</v>
      </c>
      <c r="B24" s="67">
        <v>0</v>
      </c>
      <c r="C24" s="24">
        <v>1480800</v>
      </c>
      <c r="D24" s="12">
        <f t="shared" si="4"/>
        <v>1480800</v>
      </c>
      <c r="E24" s="84"/>
      <c r="F24" s="23" t="s">
        <v>13</v>
      </c>
      <c r="G24" s="67">
        <v>29655050</v>
      </c>
      <c r="H24" s="70">
        <v>12169000</v>
      </c>
      <c r="I24" s="74">
        <f t="shared" ref="I24:I31" si="6">H24-G24</f>
        <v>-17486050</v>
      </c>
      <c r="J24" s="22">
        <f t="shared" si="3"/>
        <v>-59</v>
      </c>
    </row>
    <row r="25" spans="1:10">
      <c r="A25" s="56" t="s">
        <v>36</v>
      </c>
      <c r="B25" s="66">
        <v>4263606</v>
      </c>
      <c r="C25" s="26">
        <v>2900000</v>
      </c>
      <c r="D25" s="12">
        <f t="shared" si="4"/>
        <v>-1363606</v>
      </c>
      <c r="E25" s="84">
        <f>ROUND(C25/B25*100-100,0)</f>
        <v>-32</v>
      </c>
      <c r="F25" s="23" t="s">
        <v>30</v>
      </c>
      <c r="G25" s="67">
        <v>5000000</v>
      </c>
      <c r="H25" s="70">
        <v>15000000</v>
      </c>
      <c r="I25" s="74">
        <f t="shared" si="6"/>
        <v>10000000</v>
      </c>
      <c r="J25" s="22">
        <f t="shared" si="3"/>
        <v>200</v>
      </c>
    </row>
    <row r="26" spans="1:10">
      <c r="A26" s="62" t="s">
        <v>37</v>
      </c>
      <c r="B26" s="69">
        <v>37377</v>
      </c>
      <c r="C26" s="30">
        <f>80737-412-737-120</f>
        <v>79468</v>
      </c>
      <c r="D26" s="12">
        <f t="shared" si="4"/>
        <v>42091</v>
      </c>
      <c r="E26" s="84">
        <f>ROUND(C26/B26*100-100,0)</f>
        <v>113</v>
      </c>
      <c r="F26" s="23" t="s">
        <v>16</v>
      </c>
      <c r="G26" s="66">
        <v>14000000</v>
      </c>
      <c r="H26" s="70">
        <v>14000000</v>
      </c>
      <c r="I26" s="74">
        <f t="shared" si="6"/>
        <v>0</v>
      </c>
      <c r="J26" s="22">
        <f>ROUND(H26/G26*100-100,0)</f>
        <v>0</v>
      </c>
    </row>
    <row r="27" spans="1:10">
      <c r="A27" s="63"/>
      <c r="B27" s="40"/>
      <c r="C27" s="40"/>
      <c r="D27" s="40"/>
      <c r="E27" s="40"/>
      <c r="F27" s="23" t="s">
        <v>15</v>
      </c>
      <c r="G27" s="67">
        <v>1133000</v>
      </c>
      <c r="H27" s="70">
        <v>1463000</v>
      </c>
      <c r="I27" s="74">
        <f t="shared" si="6"/>
        <v>330000</v>
      </c>
      <c r="J27" s="22">
        <f>ROUND(H27/G27*100-100,0)</f>
        <v>29</v>
      </c>
    </row>
    <row r="28" spans="1:10">
      <c r="A28" s="63"/>
      <c r="B28" s="40"/>
      <c r="C28" s="40"/>
      <c r="D28" s="40"/>
      <c r="E28" s="40"/>
      <c r="F28" s="23" t="s">
        <v>17</v>
      </c>
      <c r="G28" s="67">
        <v>0</v>
      </c>
      <c r="H28" s="70">
        <v>1000000</v>
      </c>
      <c r="I28" s="74">
        <f t="shared" si="6"/>
        <v>1000000</v>
      </c>
      <c r="J28" s="22"/>
    </row>
    <row r="29" spans="1:10">
      <c r="A29" s="63"/>
      <c r="B29" s="40"/>
      <c r="C29" s="40"/>
      <c r="D29" s="40"/>
      <c r="E29" s="40"/>
      <c r="F29" s="23" t="s">
        <v>33</v>
      </c>
      <c r="G29" s="67">
        <v>3980000</v>
      </c>
      <c r="H29" s="70">
        <v>1000000</v>
      </c>
      <c r="I29" s="74">
        <f t="shared" si="6"/>
        <v>-2980000</v>
      </c>
      <c r="J29" s="22">
        <f t="shared" ref="J29:J33" si="7">ROUND(H29/G29*100-100,0)</f>
        <v>-75</v>
      </c>
    </row>
    <row r="30" spans="1:10">
      <c r="A30" s="63"/>
      <c r="B30" s="40"/>
      <c r="C30" s="40"/>
      <c r="D30" s="40"/>
      <c r="E30" s="40"/>
      <c r="F30" s="42" t="s">
        <v>34</v>
      </c>
      <c r="G30" s="66">
        <v>499880</v>
      </c>
      <c r="H30" s="10">
        <v>3000000</v>
      </c>
      <c r="I30" s="74">
        <f t="shared" si="6"/>
        <v>2500120</v>
      </c>
      <c r="J30" s="22">
        <f t="shared" si="7"/>
        <v>500</v>
      </c>
    </row>
    <row r="31" spans="1:10">
      <c r="A31" s="63"/>
      <c r="B31" s="40"/>
      <c r="C31" s="40"/>
      <c r="D31" s="40"/>
      <c r="E31" s="40"/>
      <c r="F31" s="29" t="s">
        <v>35</v>
      </c>
      <c r="G31" s="67"/>
      <c r="H31" s="9">
        <v>2000000</v>
      </c>
      <c r="I31" s="74">
        <f t="shared" si="6"/>
        <v>2000000</v>
      </c>
      <c r="J31" s="22"/>
    </row>
    <row r="32" spans="1:10">
      <c r="A32" s="63"/>
      <c r="B32" s="40"/>
      <c r="C32" s="40"/>
      <c r="D32" s="40"/>
      <c r="E32" s="40"/>
      <c r="F32" s="86" t="s">
        <v>38</v>
      </c>
      <c r="G32" s="77">
        <v>6131552</v>
      </c>
      <c r="H32" s="76">
        <v>4681651</v>
      </c>
      <c r="I32" s="78">
        <f>H32-G32</f>
        <v>-1449901</v>
      </c>
      <c r="J32" s="22">
        <f t="shared" si="7"/>
        <v>-24</v>
      </c>
    </row>
    <row r="33" spans="1:10" ht="17.25" thickBot="1">
      <c r="A33" s="64"/>
      <c r="B33" s="65"/>
      <c r="C33" s="65"/>
      <c r="D33" s="65"/>
      <c r="E33" s="65"/>
      <c r="F33" s="87" t="s">
        <v>59</v>
      </c>
      <c r="G33" s="88">
        <v>6862715</v>
      </c>
      <c r="H33" s="28">
        <v>0</v>
      </c>
      <c r="I33" s="89">
        <f>H33-G33</f>
        <v>-6862715</v>
      </c>
      <c r="J33" s="27">
        <f t="shared" si="7"/>
        <v>-100</v>
      </c>
    </row>
    <row r="35" spans="1:10">
      <c r="A35" s="1"/>
      <c r="B35" s="14"/>
      <c r="C35" s="14"/>
      <c r="D35" s="15"/>
      <c r="E35" s="16"/>
      <c r="I35" s="15"/>
      <c r="J35" s="16"/>
    </row>
    <row r="36" spans="1:10">
      <c r="A36" s="1"/>
      <c r="B36" s="14"/>
      <c r="C36" s="14"/>
      <c r="D36" s="15"/>
      <c r="E36" s="16"/>
      <c r="I36" s="15"/>
      <c r="J36" s="16"/>
    </row>
    <row r="37" spans="1:10">
      <c r="A37" s="1"/>
      <c r="B37" s="14"/>
      <c r="C37" s="14"/>
      <c r="D37" s="15"/>
      <c r="E37" s="16"/>
      <c r="I37" s="15"/>
      <c r="J37" s="16"/>
    </row>
    <row r="38" spans="1:10">
      <c r="A38" s="1"/>
      <c r="B38" s="14"/>
      <c r="C38" s="14"/>
      <c r="D38" s="15"/>
      <c r="E38" s="16"/>
      <c r="I38" s="15"/>
      <c r="J38" s="16"/>
    </row>
    <row r="39" spans="1:10">
      <c r="A39" s="1"/>
      <c r="B39" s="14"/>
      <c r="C39" s="14"/>
      <c r="D39" s="15"/>
      <c r="E39" s="16"/>
      <c r="I39" s="15"/>
      <c r="J39" s="16"/>
    </row>
    <row r="40" spans="1:10">
      <c r="A40" s="1"/>
      <c r="B40" s="14"/>
      <c r="C40" s="14"/>
      <c r="D40" s="15"/>
      <c r="E40" s="16"/>
      <c r="I40" s="15"/>
      <c r="J40" s="16"/>
    </row>
    <row r="41" spans="1:10">
      <c r="A41" s="1"/>
      <c r="B41" s="14"/>
      <c r="C41" s="14"/>
      <c r="D41" s="15"/>
      <c r="E41" s="16"/>
      <c r="I41" s="15"/>
      <c r="J41" s="16"/>
    </row>
    <row r="42" spans="1:10">
      <c r="A42" s="1"/>
      <c r="B42" s="14"/>
      <c r="C42" s="14"/>
      <c r="D42" s="15"/>
      <c r="E42" s="16"/>
      <c r="I42" s="15"/>
      <c r="J42" s="16"/>
    </row>
    <row r="43" spans="1:10">
      <c r="A43" s="1"/>
      <c r="B43" s="14"/>
      <c r="C43" s="14"/>
      <c r="D43" s="15"/>
      <c r="E43" s="16"/>
      <c r="I43" s="15"/>
      <c r="J43" s="16"/>
    </row>
    <row r="44" spans="1:10">
      <c r="A44" s="1"/>
      <c r="B44" s="14"/>
      <c r="C44" s="14"/>
      <c r="D44" s="15"/>
      <c r="E44" s="16"/>
      <c r="I44" s="15"/>
      <c r="J44" s="16"/>
    </row>
    <row r="45" spans="1:10">
      <c r="A45" s="1"/>
      <c r="B45" s="14"/>
      <c r="C45" s="14"/>
      <c r="D45" s="15"/>
      <c r="E45" s="16"/>
      <c r="I45" s="15"/>
      <c r="J45" s="16"/>
    </row>
    <row r="46" spans="1:10">
      <c r="A46" s="1"/>
      <c r="B46" s="14"/>
      <c r="C46" s="14"/>
      <c r="D46" s="15"/>
      <c r="E46" s="16"/>
      <c r="I46" s="15"/>
      <c r="J46" s="16"/>
    </row>
    <row r="47" spans="1:10">
      <c r="A47" s="1"/>
      <c r="B47" s="14"/>
      <c r="C47" s="14"/>
      <c r="D47" s="15"/>
      <c r="E47" s="16"/>
      <c r="I47" s="15"/>
      <c r="J47" s="16"/>
    </row>
    <row r="48" spans="1:10">
      <c r="A48" s="1"/>
      <c r="B48" s="14"/>
      <c r="C48" s="14"/>
      <c r="D48" s="15"/>
      <c r="E48" s="16"/>
      <c r="I48" s="15"/>
      <c r="J48" s="16"/>
    </row>
    <row r="49" spans="1:10">
      <c r="A49" s="1"/>
      <c r="B49" s="14"/>
      <c r="C49" s="14"/>
      <c r="D49" s="15"/>
      <c r="E49" s="16"/>
      <c r="I49" s="15"/>
      <c r="J49" s="16"/>
    </row>
    <row r="50" spans="1:10">
      <c r="A50" s="1"/>
      <c r="B50" s="14"/>
      <c r="C50" s="14"/>
      <c r="D50" s="15"/>
      <c r="E50" s="16"/>
      <c r="I50" s="15"/>
      <c r="J50" s="16"/>
    </row>
    <row r="51" spans="1:10">
      <c r="A51" s="1"/>
      <c r="B51" s="14"/>
      <c r="C51" s="14"/>
      <c r="D51" s="15"/>
      <c r="E51" s="16"/>
      <c r="I51" s="15"/>
      <c r="J51" s="16"/>
    </row>
    <row r="52" spans="1:10">
      <c r="A52" s="1"/>
      <c r="B52" s="14"/>
      <c r="C52" s="14"/>
      <c r="D52" s="15"/>
      <c r="E52" s="16"/>
      <c r="I52" s="15"/>
      <c r="J52" s="16"/>
    </row>
    <row r="53" spans="1:10">
      <c r="A53" s="1"/>
      <c r="B53" s="14"/>
      <c r="C53" s="14"/>
      <c r="D53" s="15"/>
      <c r="E53" s="16"/>
      <c r="I53" s="15"/>
      <c r="J53" s="16"/>
    </row>
    <row r="54" spans="1:10">
      <c r="A54" s="1"/>
      <c r="B54" s="14"/>
      <c r="C54" s="14"/>
      <c r="D54" s="15"/>
      <c r="E54" s="16"/>
      <c r="I54" s="15"/>
      <c r="J54" s="16"/>
    </row>
    <row r="55" spans="1:10">
      <c r="A55" s="1"/>
      <c r="B55" s="14"/>
      <c r="C55" s="14"/>
      <c r="D55" s="15"/>
      <c r="E55" s="16"/>
      <c r="I55" s="15"/>
      <c r="J55" s="16"/>
    </row>
    <row r="56" spans="1:10">
      <c r="A56" s="1"/>
      <c r="B56" s="14"/>
      <c r="C56" s="14"/>
      <c r="D56" s="15"/>
      <c r="E56" s="16"/>
      <c r="I56" s="15"/>
      <c r="J56" s="16"/>
    </row>
    <row r="57" spans="1:10">
      <c r="A57" s="1"/>
      <c r="B57" s="14"/>
      <c r="C57" s="14"/>
      <c r="D57" s="15"/>
      <c r="E57" s="16"/>
      <c r="I57" s="15"/>
      <c r="J57" s="16"/>
    </row>
    <row r="58" spans="1:10">
      <c r="A58" s="1"/>
      <c r="B58" s="14"/>
      <c r="C58" s="14"/>
      <c r="D58" s="15"/>
      <c r="E58" s="16"/>
      <c r="I58" s="15"/>
      <c r="J58" s="16"/>
    </row>
    <row r="59" spans="1:10">
      <c r="A59" s="1"/>
      <c r="B59" s="14"/>
      <c r="C59" s="14"/>
      <c r="D59" s="15"/>
      <c r="E59" s="16"/>
      <c r="I59" s="15"/>
      <c r="J59" s="16"/>
    </row>
    <row r="60" spans="1:10">
      <c r="A60" s="1"/>
      <c r="B60" s="14"/>
      <c r="C60" s="14"/>
      <c r="D60" s="15"/>
      <c r="E60" s="16"/>
      <c r="I60" s="15"/>
      <c r="J60" s="16"/>
    </row>
    <row r="61" spans="1:10">
      <c r="A61" s="1"/>
      <c r="B61" s="14"/>
      <c r="C61" s="14"/>
      <c r="D61" s="15"/>
      <c r="E61" s="16"/>
      <c r="I61" s="15"/>
      <c r="J61" s="16"/>
    </row>
    <row r="62" spans="1:10">
      <c r="A62" s="1"/>
      <c r="B62" s="14"/>
      <c r="C62" s="14"/>
      <c r="D62" s="15"/>
      <c r="E62" s="16"/>
      <c r="I62" s="15"/>
      <c r="J62" s="16"/>
    </row>
    <row r="63" spans="1:10">
      <c r="A63" s="1"/>
      <c r="B63" s="14"/>
      <c r="C63" s="14"/>
      <c r="D63" s="15"/>
      <c r="E63" s="16"/>
      <c r="I63" s="15"/>
      <c r="J63" s="16"/>
    </row>
    <row r="64" spans="1:10">
      <c r="A64" s="1"/>
      <c r="B64" s="14"/>
      <c r="C64" s="14"/>
      <c r="D64" s="15"/>
      <c r="E64" s="16"/>
      <c r="I64" s="15"/>
      <c r="J64" s="16"/>
    </row>
    <row r="65" spans="1:10">
      <c r="A65" s="1"/>
      <c r="B65" s="14"/>
      <c r="C65" s="14"/>
      <c r="D65" s="15"/>
      <c r="E65" s="16"/>
      <c r="I65" s="15"/>
      <c r="J65" s="16"/>
    </row>
    <row r="66" spans="1:10">
      <c r="A66" s="1"/>
      <c r="B66" s="14"/>
      <c r="C66" s="14"/>
      <c r="D66" s="15"/>
      <c r="E66" s="16"/>
      <c r="I66" s="15"/>
      <c r="J66" s="16"/>
    </row>
    <row r="67" spans="1:10">
      <c r="A67" s="1"/>
      <c r="B67" s="14"/>
      <c r="C67" s="14"/>
      <c r="D67" s="15"/>
      <c r="E67" s="16"/>
      <c r="I67" s="15"/>
      <c r="J67" s="16"/>
    </row>
    <row r="68" spans="1:10">
      <c r="A68" s="1"/>
      <c r="B68" s="14"/>
      <c r="C68" s="14"/>
      <c r="D68" s="15"/>
      <c r="E68" s="16"/>
      <c r="I68" s="15"/>
      <c r="J68" s="16"/>
    </row>
    <row r="69" spans="1:10">
      <c r="A69" s="1"/>
      <c r="B69" s="14"/>
      <c r="C69" s="14"/>
      <c r="D69" s="15"/>
      <c r="E69" s="16"/>
      <c r="I69" s="15"/>
      <c r="J69" s="16"/>
    </row>
    <row r="70" spans="1:10">
      <c r="A70" s="1"/>
      <c r="B70" s="14"/>
      <c r="C70" s="14"/>
      <c r="D70" s="15"/>
      <c r="E70" s="16"/>
      <c r="I70" s="15"/>
      <c r="J70" s="16"/>
    </row>
    <row r="71" spans="1:10">
      <c r="A71" s="1"/>
      <c r="B71" s="14"/>
      <c r="C71" s="14"/>
      <c r="D71" s="15"/>
      <c r="E71" s="16"/>
      <c r="I71" s="15"/>
      <c r="J71" s="16"/>
    </row>
  </sheetData>
  <mergeCells count="14">
    <mergeCell ref="I21:I22"/>
    <mergeCell ref="H21:H22"/>
    <mergeCell ref="A2:J2"/>
    <mergeCell ref="A3:E3"/>
    <mergeCell ref="F3:J3"/>
    <mergeCell ref="J6:J7"/>
    <mergeCell ref="H14:H19"/>
    <mergeCell ref="I14:I19"/>
    <mergeCell ref="J14:J19"/>
    <mergeCell ref="B6:B8"/>
    <mergeCell ref="D6:D8"/>
    <mergeCell ref="E6:E8"/>
    <mergeCell ref="H6:H8"/>
    <mergeCell ref="I6:I8"/>
  </mergeCells>
  <phoneticPr fontId="2" type="noConversion"/>
  <pageMargins left="0.23622047244094491" right="0.23622047244094491" top="0.59055118110236227" bottom="0.59055118110236227" header="0" footer="0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4"/>
  <sheetViews>
    <sheetView workbookViewId="0">
      <selection activeCell="L5" sqref="L5"/>
    </sheetView>
  </sheetViews>
  <sheetFormatPr defaultRowHeight="16.5"/>
  <cols>
    <col min="1" max="1" width="14.875" customWidth="1"/>
    <col min="2" max="2" width="15.375" customWidth="1"/>
    <col min="3" max="3" width="15" customWidth="1"/>
    <col min="4" max="4" width="14.375" customWidth="1"/>
    <col min="5" max="5" width="8.625" customWidth="1"/>
    <col min="6" max="6" width="14.875" customWidth="1"/>
    <col min="7" max="7" width="15.875" customWidth="1"/>
    <col min="8" max="8" width="14.875" customWidth="1"/>
    <col min="9" max="9" width="14.375" customWidth="1"/>
    <col min="10" max="10" width="7.375" customWidth="1"/>
    <col min="11" max="11" width="15.125" bestFit="1" customWidth="1"/>
    <col min="12" max="12" width="14.125" bestFit="1" customWidth="1"/>
    <col min="13" max="13" width="16.5" bestFit="1" customWidth="1"/>
    <col min="14" max="14" width="14.125" bestFit="1" customWidth="1"/>
  </cols>
  <sheetData>
    <row r="1" spans="1:14" s="33" customFormat="1" ht="66.75" customHeight="1" thickBot="1">
      <c r="A1" s="137" t="s">
        <v>61</v>
      </c>
      <c r="B1" s="138"/>
      <c r="C1" s="138"/>
      <c r="D1" s="138"/>
      <c r="E1" s="138"/>
      <c r="F1" s="138"/>
      <c r="G1" s="138"/>
      <c r="H1" s="138"/>
      <c r="I1" s="138"/>
      <c r="J1" s="139"/>
      <c r="K1"/>
      <c r="L1"/>
      <c r="M1"/>
      <c r="N1"/>
    </row>
    <row r="2" spans="1:14" s="33" customFormat="1" ht="17.25" thickBot="1">
      <c r="A2" s="140" t="s">
        <v>19</v>
      </c>
      <c r="B2" s="141"/>
      <c r="C2" s="141"/>
      <c r="D2" s="141"/>
      <c r="E2" s="142"/>
      <c r="F2" s="140" t="s">
        <v>20</v>
      </c>
      <c r="G2" s="141"/>
      <c r="H2" s="141"/>
      <c r="I2" s="141"/>
      <c r="J2" s="142"/>
      <c r="K2"/>
      <c r="L2"/>
      <c r="M2"/>
      <c r="N2"/>
    </row>
    <row r="3" spans="1:14" ht="27.75" thickBot="1">
      <c r="A3" s="2" t="s">
        <v>0</v>
      </c>
      <c r="B3" s="3" t="s">
        <v>42</v>
      </c>
      <c r="C3" s="3" t="s">
        <v>21</v>
      </c>
      <c r="D3" s="32" t="s">
        <v>1</v>
      </c>
      <c r="E3" s="6" t="s">
        <v>2</v>
      </c>
      <c r="F3" s="4" t="s">
        <v>0</v>
      </c>
      <c r="G3" s="3" t="s">
        <v>42</v>
      </c>
      <c r="H3" s="3" t="s">
        <v>21</v>
      </c>
      <c r="I3" s="32" t="s">
        <v>1</v>
      </c>
      <c r="J3" s="6" t="s">
        <v>2</v>
      </c>
    </row>
    <row r="4" spans="1:14" ht="17.25" thickBot="1">
      <c r="A4" s="17" t="s">
        <v>22</v>
      </c>
      <c r="B4" s="105">
        <f>SUM(B5:B25)</f>
        <v>414706715</v>
      </c>
      <c r="C4" s="18">
        <f>SUM(C5:C25)</f>
        <v>380986000</v>
      </c>
      <c r="D4" s="45">
        <f>C4-B4</f>
        <v>-33720715</v>
      </c>
      <c r="E4" s="92">
        <f t="shared" ref="E4" si="0">ROUND(C4/B4*100-100,0)</f>
        <v>-8</v>
      </c>
      <c r="F4" s="7" t="s">
        <v>22</v>
      </c>
      <c r="G4" s="91">
        <f>SUM(G5:G33)</f>
        <v>414706715</v>
      </c>
      <c r="H4" s="8">
        <f>SUM(H5:H33)</f>
        <v>380986000</v>
      </c>
      <c r="I4" s="34">
        <f>H4-G4</f>
        <v>-33720715</v>
      </c>
      <c r="J4" s="19">
        <f t="shared" ref="J4" si="1">ROUND(H4/G4*100-100,0)</f>
        <v>-8</v>
      </c>
    </row>
    <row r="5" spans="1:14">
      <c r="A5" s="81" t="s">
        <v>43</v>
      </c>
      <c r="B5" s="143">
        <v>6862715</v>
      </c>
      <c r="C5" s="82">
        <f>7403155</f>
        <v>7403155</v>
      </c>
      <c r="D5" s="145">
        <f>SUM(C5:C7)-B5</f>
        <v>1125017</v>
      </c>
      <c r="E5" s="147">
        <f t="shared" ref="E5" si="2">ROUND(C5/B5*100-100,0)</f>
        <v>8</v>
      </c>
      <c r="F5" s="43" t="s">
        <v>23</v>
      </c>
      <c r="G5" s="107">
        <v>192220800</v>
      </c>
      <c r="H5" s="135">
        <v>215379900</v>
      </c>
      <c r="I5" s="146">
        <f>H5-SUM(G5:G8)</f>
        <v>-4674680</v>
      </c>
      <c r="J5" s="151">
        <f>ROUND(SUM(G5:G8)/H5*100-100,0)</f>
        <v>2</v>
      </c>
    </row>
    <row r="6" spans="1:14">
      <c r="A6" s="53" t="s">
        <v>12</v>
      </c>
      <c r="B6" s="144"/>
      <c r="C6" s="21">
        <v>280947</v>
      </c>
      <c r="D6" s="146"/>
      <c r="E6" s="148"/>
      <c r="F6" s="43" t="s">
        <v>46</v>
      </c>
      <c r="G6" s="106">
        <v>5770800</v>
      </c>
      <c r="H6" s="149"/>
      <c r="I6" s="146"/>
      <c r="J6" s="151"/>
    </row>
    <row r="7" spans="1:14">
      <c r="A7" s="23" t="s">
        <v>24</v>
      </c>
      <c r="B7" s="144"/>
      <c r="C7" s="21">
        <v>303630</v>
      </c>
      <c r="D7" s="110"/>
      <c r="E7" s="148"/>
      <c r="F7" s="43" t="s">
        <v>47</v>
      </c>
      <c r="G7" s="106">
        <f>9597540*2</f>
        <v>19195080</v>
      </c>
      <c r="H7" s="149"/>
      <c r="I7" s="146"/>
      <c r="J7" s="151"/>
    </row>
    <row r="8" spans="1:14">
      <c r="A8" s="23" t="s">
        <v>25</v>
      </c>
      <c r="B8" s="90">
        <v>243695000</v>
      </c>
      <c r="C8" s="21">
        <f>227461000+10665000</f>
        <v>238126000</v>
      </c>
      <c r="D8" s="12">
        <f>C8-B8</f>
        <v>-5569000</v>
      </c>
      <c r="E8" s="22">
        <f t="shared" ref="E8:E25" si="3">ROUND(C8/B8*100-100,0)</f>
        <v>-2</v>
      </c>
      <c r="F8" s="43" t="s">
        <v>60</v>
      </c>
      <c r="G8" s="106">
        <v>2867900</v>
      </c>
      <c r="H8" s="149"/>
      <c r="I8" s="110"/>
      <c r="J8" s="152"/>
    </row>
    <row r="9" spans="1:14" ht="24">
      <c r="A9" s="31" t="s">
        <v>26</v>
      </c>
      <c r="B9" s="90">
        <v>17000000</v>
      </c>
      <c r="C9" s="21">
        <v>17000000</v>
      </c>
      <c r="D9" s="12">
        <f t="shared" ref="D9:D25" si="4">C9-B9</f>
        <v>0</v>
      </c>
      <c r="E9" s="22">
        <f t="shared" si="3"/>
        <v>0</v>
      </c>
      <c r="F9" s="44" t="s">
        <v>18</v>
      </c>
      <c r="G9" s="90">
        <v>10060000</v>
      </c>
      <c r="H9" s="70">
        <v>10610000</v>
      </c>
      <c r="I9" s="12">
        <f>H9-G9</f>
        <v>550000</v>
      </c>
      <c r="J9" s="22">
        <f t="shared" ref="J9" si="5">ROUND(H9/G9*100-100,0)</f>
        <v>5</v>
      </c>
    </row>
    <row r="10" spans="1:14" ht="24">
      <c r="A10" s="31" t="s">
        <v>28</v>
      </c>
      <c r="B10" s="90">
        <v>28146000</v>
      </c>
      <c r="C10" s="24">
        <v>27570000</v>
      </c>
      <c r="D10" s="12">
        <f t="shared" si="4"/>
        <v>-576000</v>
      </c>
      <c r="E10" s="22">
        <f t="shared" si="3"/>
        <v>-2</v>
      </c>
      <c r="F10" s="44" t="s">
        <v>6</v>
      </c>
      <c r="G10" s="90">
        <v>21956020</v>
      </c>
      <c r="H10" s="9">
        <v>20041990</v>
      </c>
      <c r="I10" s="12">
        <f t="shared" ref="I10:I13" si="6">H10-G10</f>
        <v>-1914030</v>
      </c>
      <c r="J10" s="22">
        <f t="shared" ref="J10:J13" si="7">ROUND(H10/G10*100-100,0)</f>
        <v>-9</v>
      </c>
    </row>
    <row r="11" spans="1:14">
      <c r="A11" s="31" t="s">
        <v>44</v>
      </c>
      <c r="B11" s="90">
        <v>10723000</v>
      </c>
      <c r="C11" s="24"/>
      <c r="D11" s="12">
        <f t="shared" si="4"/>
        <v>-10723000</v>
      </c>
      <c r="E11" s="22">
        <f t="shared" si="3"/>
        <v>-100</v>
      </c>
      <c r="F11" s="44" t="s">
        <v>5</v>
      </c>
      <c r="G11" s="90">
        <v>16018670</v>
      </c>
      <c r="H11" s="9">
        <v>17668340</v>
      </c>
      <c r="I11" s="12">
        <f t="shared" si="6"/>
        <v>1649670</v>
      </c>
      <c r="J11" s="22">
        <f t="shared" si="7"/>
        <v>10</v>
      </c>
    </row>
    <row r="12" spans="1:14">
      <c r="A12" s="23" t="s">
        <v>7</v>
      </c>
      <c r="B12" s="90">
        <v>10250000</v>
      </c>
      <c r="C12" s="24">
        <v>10610000</v>
      </c>
      <c r="D12" s="12">
        <f t="shared" si="4"/>
        <v>360000</v>
      </c>
      <c r="E12" s="22">
        <f t="shared" si="3"/>
        <v>4</v>
      </c>
      <c r="F12" s="44" t="s">
        <v>56</v>
      </c>
      <c r="G12" s="90">
        <v>3000000</v>
      </c>
      <c r="H12" s="9">
        <v>0</v>
      </c>
      <c r="I12" s="12">
        <f t="shared" si="6"/>
        <v>-3000000</v>
      </c>
      <c r="J12" s="22">
        <f t="shared" si="7"/>
        <v>-100</v>
      </c>
    </row>
    <row r="13" spans="1:14">
      <c r="A13" s="23" t="s">
        <v>45</v>
      </c>
      <c r="B13" s="90">
        <v>3000000</v>
      </c>
      <c r="C13" s="24"/>
      <c r="D13" s="12">
        <f t="shared" si="4"/>
        <v>-3000000</v>
      </c>
      <c r="E13" s="22">
        <f t="shared" si="3"/>
        <v>-100</v>
      </c>
      <c r="F13" s="44" t="s">
        <v>27</v>
      </c>
      <c r="G13" s="90">
        <v>800000</v>
      </c>
      <c r="H13" s="70">
        <v>220000</v>
      </c>
      <c r="I13" s="12">
        <f t="shared" si="6"/>
        <v>-580000</v>
      </c>
      <c r="J13" s="22">
        <f t="shared" si="7"/>
        <v>-73</v>
      </c>
    </row>
    <row r="14" spans="1:14">
      <c r="A14" s="54" t="s">
        <v>13</v>
      </c>
      <c r="B14" s="90">
        <v>30877000</v>
      </c>
      <c r="C14" s="24">
        <v>12169000</v>
      </c>
      <c r="D14" s="12">
        <f t="shared" si="4"/>
        <v>-18708000</v>
      </c>
      <c r="E14" s="22">
        <f t="shared" si="3"/>
        <v>-61</v>
      </c>
      <c r="F14" s="44" t="s">
        <v>48</v>
      </c>
      <c r="G14" s="90">
        <v>2000000</v>
      </c>
      <c r="H14" s="150">
        <v>29780170</v>
      </c>
      <c r="I14" s="109">
        <f>H14-SUM(G14:G19)</f>
        <v>-5219830</v>
      </c>
      <c r="J14" s="153">
        <f>ROUND(SUM(G14:G19)/H14*100-100,0)</f>
        <v>18</v>
      </c>
    </row>
    <row r="15" spans="1:14">
      <c r="A15" s="23" t="s">
        <v>29</v>
      </c>
      <c r="B15" s="90">
        <v>12500000</v>
      </c>
      <c r="C15" s="24">
        <v>15000000</v>
      </c>
      <c r="D15" s="12">
        <f t="shared" si="4"/>
        <v>2500000</v>
      </c>
      <c r="E15" s="22">
        <f t="shared" si="3"/>
        <v>20</v>
      </c>
      <c r="F15" s="44" t="s">
        <v>49</v>
      </c>
      <c r="G15" s="90">
        <v>6700000</v>
      </c>
      <c r="H15" s="150"/>
      <c r="I15" s="146"/>
      <c r="J15" s="151"/>
    </row>
    <row r="16" spans="1:14">
      <c r="A16" s="23" t="s">
        <v>14</v>
      </c>
      <c r="B16" s="90">
        <f>13090000+12000000</f>
        <v>25090000</v>
      </c>
      <c r="C16" s="24">
        <v>25600000</v>
      </c>
      <c r="D16" s="12">
        <f t="shared" si="4"/>
        <v>510000</v>
      </c>
      <c r="E16" s="22">
        <f t="shared" si="3"/>
        <v>2</v>
      </c>
      <c r="F16" s="44" t="s">
        <v>50</v>
      </c>
      <c r="G16" s="90">
        <v>7500000</v>
      </c>
      <c r="H16" s="150"/>
      <c r="I16" s="146"/>
      <c r="J16" s="151"/>
    </row>
    <row r="17" spans="1:10">
      <c r="A17" s="23" t="s">
        <v>31</v>
      </c>
      <c r="B17" s="90">
        <v>2000000</v>
      </c>
      <c r="C17" s="24">
        <v>2000000</v>
      </c>
      <c r="D17" s="12">
        <f t="shared" si="4"/>
        <v>0</v>
      </c>
      <c r="E17" s="22">
        <f t="shared" si="3"/>
        <v>0</v>
      </c>
      <c r="F17" s="44" t="s">
        <v>51</v>
      </c>
      <c r="G17" s="90">
        <v>900000</v>
      </c>
      <c r="H17" s="150"/>
      <c r="I17" s="146"/>
      <c r="J17" s="151"/>
    </row>
    <row r="18" spans="1:10">
      <c r="A18" s="23" t="s">
        <v>16</v>
      </c>
      <c r="B18" s="90">
        <v>15000000</v>
      </c>
      <c r="C18" s="24">
        <v>14000000</v>
      </c>
      <c r="D18" s="12">
        <f t="shared" si="4"/>
        <v>-1000000</v>
      </c>
      <c r="E18" s="22">
        <f t="shared" si="3"/>
        <v>-7</v>
      </c>
      <c r="F18" s="44" t="s">
        <v>52</v>
      </c>
      <c r="G18" s="90">
        <v>2400000</v>
      </c>
      <c r="H18" s="150"/>
      <c r="I18" s="146"/>
      <c r="J18" s="151"/>
    </row>
    <row r="19" spans="1:10">
      <c r="A19" s="23" t="s">
        <v>15</v>
      </c>
      <c r="B19" s="90">
        <v>1463000</v>
      </c>
      <c r="C19" s="24">
        <v>1463000</v>
      </c>
      <c r="D19" s="12">
        <f t="shared" si="4"/>
        <v>0</v>
      </c>
      <c r="E19" s="22">
        <f t="shared" si="3"/>
        <v>0</v>
      </c>
      <c r="F19" s="44" t="s">
        <v>53</v>
      </c>
      <c r="G19" s="90">
        <f>15500000</f>
        <v>15500000</v>
      </c>
      <c r="H19" s="150"/>
      <c r="I19" s="110"/>
      <c r="J19" s="152"/>
    </row>
    <row r="20" spans="1:10">
      <c r="A20" s="23" t="s">
        <v>32</v>
      </c>
      <c r="B20" s="90">
        <v>500000</v>
      </c>
      <c r="C20" s="25">
        <v>1000000</v>
      </c>
      <c r="D20" s="12">
        <f t="shared" si="4"/>
        <v>500000</v>
      </c>
      <c r="E20" s="22">
        <f t="shared" si="3"/>
        <v>100</v>
      </c>
      <c r="F20" s="44" t="s">
        <v>54</v>
      </c>
      <c r="G20" s="90">
        <v>25090000</v>
      </c>
      <c r="H20" s="70">
        <v>25600000</v>
      </c>
      <c r="I20" s="12">
        <f t="shared" ref="I20" si="8">H20-G20</f>
        <v>510000</v>
      </c>
      <c r="J20" s="22">
        <f t="shared" ref="J20" si="9">ROUND(H20/G20*100-100,0)</f>
        <v>2</v>
      </c>
    </row>
    <row r="21" spans="1:10">
      <c r="A21" s="23" t="s">
        <v>33</v>
      </c>
      <c r="B21" s="90">
        <v>1000000</v>
      </c>
      <c r="C21" s="24">
        <v>1000000</v>
      </c>
      <c r="D21" s="12">
        <f t="shared" si="4"/>
        <v>0</v>
      </c>
      <c r="E21" s="22">
        <f t="shared" si="3"/>
        <v>0</v>
      </c>
      <c r="F21" s="44" t="s">
        <v>55</v>
      </c>
      <c r="G21" s="106">
        <v>2100000</v>
      </c>
      <c r="H21" s="150">
        <v>5205600</v>
      </c>
      <c r="I21" s="109">
        <f>H21-SUM(G21:G22)</f>
        <v>105600</v>
      </c>
      <c r="J21" s="153">
        <f>ROUND(SUM(G21:G22)/H21*100-100,0)</f>
        <v>-2</v>
      </c>
    </row>
    <row r="22" spans="1:10">
      <c r="A22" s="46" t="s">
        <v>34</v>
      </c>
      <c r="B22" s="90">
        <v>5000000</v>
      </c>
      <c r="C22" s="21">
        <v>3000000</v>
      </c>
      <c r="D22" s="12">
        <f t="shared" si="4"/>
        <v>-2000000</v>
      </c>
      <c r="E22" s="22">
        <f t="shared" si="3"/>
        <v>-40</v>
      </c>
      <c r="F22" s="44" t="s">
        <v>57</v>
      </c>
      <c r="G22" s="106">
        <v>3000000</v>
      </c>
      <c r="H22" s="150"/>
      <c r="I22" s="110"/>
      <c r="J22" s="152"/>
    </row>
    <row r="23" spans="1:10">
      <c r="A23" s="55" t="s">
        <v>4</v>
      </c>
      <c r="B23" s="90">
        <v>1000000</v>
      </c>
      <c r="C23" s="24">
        <v>1480800</v>
      </c>
      <c r="D23" s="12">
        <f t="shared" si="4"/>
        <v>480800</v>
      </c>
      <c r="E23" s="22">
        <f t="shared" si="3"/>
        <v>48</v>
      </c>
      <c r="F23" s="44" t="s">
        <v>58</v>
      </c>
      <c r="G23" s="90">
        <v>2000000</v>
      </c>
      <c r="H23" s="70">
        <v>2166349</v>
      </c>
      <c r="I23" s="12">
        <f t="shared" ref="I23" si="10">H23-G23</f>
        <v>166349</v>
      </c>
      <c r="J23" s="22">
        <f t="shared" ref="J23" si="11">ROUND(H23/G23*100-100,0)</f>
        <v>8</v>
      </c>
    </row>
    <row r="24" spans="1:10">
      <c r="A24" s="56" t="s">
        <v>36</v>
      </c>
      <c r="B24" s="90">
        <v>500000</v>
      </c>
      <c r="C24" s="26">
        <v>2900000</v>
      </c>
      <c r="D24" s="12">
        <f t="shared" si="4"/>
        <v>2400000</v>
      </c>
      <c r="E24" s="22">
        <f t="shared" si="3"/>
        <v>480</v>
      </c>
      <c r="F24" s="44" t="s">
        <v>13</v>
      </c>
      <c r="G24" s="90">
        <v>30877000</v>
      </c>
      <c r="H24" s="70">
        <v>12169000</v>
      </c>
      <c r="I24" s="12">
        <f t="shared" ref="I24:I33" si="12">H24-G24</f>
        <v>-18708000</v>
      </c>
      <c r="J24" s="22">
        <f t="shared" ref="J24:J33" si="13">ROUND(H24/G24*100-100,0)</f>
        <v>-61</v>
      </c>
    </row>
    <row r="25" spans="1:10">
      <c r="A25" s="62" t="s">
        <v>37</v>
      </c>
      <c r="B25" s="90">
        <v>100000</v>
      </c>
      <c r="C25" s="30">
        <f>80737-412-737-120</f>
        <v>79468</v>
      </c>
      <c r="D25" s="12">
        <f t="shared" si="4"/>
        <v>-20532</v>
      </c>
      <c r="E25" s="22">
        <f t="shared" si="3"/>
        <v>-21</v>
      </c>
      <c r="F25" s="44" t="s">
        <v>30</v>
      </c>
      <c r="G25" s="90">
        <v>12500000</v>
      </c>
      <c r="H25" s="70">
        <v>15000000</v>
      </c>
      <c r="I25" s="12">
        <f t="shared" si="12"/>
        <v>2500000</v>
      </c>
      <c r="J25" s="22">
        <f t="shared" si="13"/>
        <v>20</v>
      </c>
    </row>
    <row r="26" spans="1:10">
      <c r="A26" s="94"/>
      <c r="B26" s="93"/>
      <c r="C26" s="93"/>
      <c r="D26" s="95"/>
      <c r="E26" s="103"/>
      <c r="F26" s="44" t="s">
        <v>16</v>
      </c>
      <c r="G26" s="90">
        <v>15000000</v>
      </c>
      <c r="H26" s="70">
        <v>14000000</v>
      </c>
      <c r="I26" s="12">
        <f t="shared" si="12"/>
        <v>-1000000</v>
      </c>
      <c r="J26" s="22">
        <f t="shared" si="13"/>
        <v>-7</v>
      </c>
    </row>
    <row r="27" spans="1:10">
      <c r="A27" s="94"/>
      <c r="B27" s="93"/>
      <c r="C27" s="93"/>
      <c r="D27" s="95"/>
      <c r="E27" s="103"/>
      <c r="F27" s="44" t="s">
        <v>15</v>
      </c>
      <c r="G27" s="90">
        <v>1463000</v>
      </c>
      <c r="H27" s="70">
        <v>1463000</v>
      </c>
      <c r="I27" s="12">
        <f t="shared" si="12"/>
        <v>0</v>
      </c>
      <c r="J27" s="22">
        <f t="shared" si="13"/>
        <v>0</v>
      </c>
    </row>
    <row r="28" spans="1:10">
      <c r="A28" s="94"/>
      <c r="B28" s="93"/>
      <c r="C28" s="93"/>
      <c r="D28" s="95"/>
      <c r="E28" s="103"/>
      <c r="F28" s="44" t="s">
        <v>17</v>
      </c>
      <c r="G28" s="90">
        <v>500000</v>
      </c>
      <c r="H28" s="70">
        <v>1000000</v>
      </c>
      <c r="I28" s="12">
        <f t="shared" si="12"/>
        <v>500000</v>
      </c>
      <c r="J28" s="22">
        <f t="shared" si="13"/>
        <v>100</v>
      </c>
    </row>
    <row r="29" spans="1:10">
      <c r="A29" s="94"/>
      <c r="B29" s="93"/>
      <c r="C29" s="93"/>
      <c r="D29" s="95"/>
      <c r="E29" s="103"/>
      <c r="F29" s="44" t="s">
        <v>33</v>
      </c>
      <c r="G29" s="90">
        <v>1000000</v>
      </c>
      <c r="H29" s="70">
        <v>1000000</v>
      </c>
      <c r="I29" s="12">
        <f t="shared" si="12"/>
        <v>0</v>
      </c>
      <c r="J29" s="22">
        <f t="shared" si="13"/>
        <v>0</v>
      </c>
    </row>
    <row r="30" spans="1:10">
      <c r="A30" s="94"/>
      <c r="B30" s="93"/>
      <c r="C30" s="93"/>
      <c r="D30" s="95"/>
      <c r="E30" s="103"/>
      <c r="F30" s="50" t="s">
        <v>34</v>
      </c>
      <c r="G30" s="90">
        <v>5000000</v>
      </c>
      <c r="H30" s="10">
        <v>3000000</v>
      </c>
      <c r="I30" s="12">
        <f t="shared" si="12"/>
        <v>-2000000</v>
      </c>
      <c r="J30" s="22">
        <f t="shared" si="13"/>
        <v>-40</v>
      </c>
    </row>
    <row r="31" spans="1:10">
      <c r="A31" s="94"/>
      <c r="B31" s="93"/>
      <c r="C31" s="93"/>
      <c r="D31" s="95"/>
      <c r="E31" s="103"/>
      <c r="F31" s="11" t="s">
        <v>35</v>
      </c>
      <c r="G31" s="90">
        <v>3500000</v>
      </c>
      <c r="H31" s="9">
        <v>2000000</v>
      </c>
      <c r="I31" s="12">
        <f t="shared" si="12"/>
        <v>-1500000</v>
      </c>
      <c r="J31" s="22">
        <f t="shared" si="13"/>
        <v>-43</v>
      </c>
    </row>
    <row r="32" spans="1:10">
      <c r="A32" s="94"/>
      <c r="B32" s="93"/>
      <c r="C32" s="93"/>
      <c r="D32" s="95"/>
      <c r="E32" s="103"/>
      <c r="F32" s="75" t="s">
        <v>38</v>
      </c>
      <c r="G32" s="90">
        <v>1465000</v>
      </c>
      <c r="H32" s="9">
        <v>4681651</v>
      </c>
      <c r="I32" s="12">
        <f t="shared" si="12"/>
        <v>3216651</v>
      </c>
      <c r="J32" s="22">
        <f t="shared" si="13"/>
        <v>220</v>
      </c>
    </row>
    <row r="33" spans="1:10" ht="17.25" thickBot="1">
      <c r="A33" s="97"/>
      <c r="B33" s="98"/>
      <c r="C33" s="98"/>
      <c r="D33" s="99"/>
      <c r="E33" s="104"/>
      <c r="F33" s="102" t="s">
        <v>59</v>
      </c>
      <c r="G33" s="108">
        <v>4322445</v>
      </c>
      <c r="H33" s="101">
        <v>0</v>
      </c>
      <c r="I33" s="13">
        <f t="shared" si="12"/>
        <v>-4322445</v>
      </c>
      <c r="J33" s="27">
        <f t="shared" si="13"/>
        <v>-100</v>
      </c>
    </row>
    <row r="34" spans="1:10">
      <c r="A34" s="100"/>
      <c r="B34" s="93"/>
      <c r="C34" s="93"/>
      <c r="D34" s="95"/>
      <c r="E34" s="96"/>
      <c r="G34" s="14"/>
      <c r="H34" s="14"/>
      <c r="I34" s="41"/>
      <c r="J34" s="16"/>
    </row>
    <row r="35" spans="1:10">
      <c r="A35" s="1"/>
      <c r="B35" s="14"/>
      <c r="C35" s="14"/>
      <c r="D35" s="41"/>
      <c r="E35" s="16"/>
      <c r="G35" s="14"/>
      <c r="H35" s="14"/>
      <c r="I35" s="41"/>
      <c r="J35" s="16"/>
    </row>
    <row r="36" spans="1:10">
      <c r="A36" s="1"/>
      <c r="B36" s="14"/>
      <c r="C36" s="14"/>
      <c r="D36" s="41"/>
      <c r="E36" s="16"/>
      <c r="G36" s="14"/>
      <c r="H36" s="14"/>
      <c r="I36" s="41"/>
      <c r="J36" s="16"/>
    </row>
    <row r="37" spans="1:10">
      <c r="A37" s="1"/>
      <c r="B37" s="14"/>
      <c r="C37" s="14"/>
      <c r="D37" s="41"/>
      <c r="E37" s="16"/>
      <c r="G37" s="14"/>
      <c r="H37" s="14"/>
      <c r="I37" s="41"/>
      <c r="J37" s="16"/>
    </row>
    <row r="38" spans="1:10">
      <c r="A38" s="1"/>
      <c r="B38" s="14"/>
      <c r="C38" s="14"/>
      <c r="D38" s="41"/>
      <c r="E38" s="16"/>
      <c r="G38" s="14"/>
      <c r="H38" s="14"/>
      <c r="I38" s="41"/>
      <c r="J38" s="16"/>
    </row>
    <row r="39" spans="1:10">
      <c r="A39" s="1"/>
      <c r="B39" s="14"/>
      <c r="C39" s="14"/>
      <c r="D39" s="41"/>
      <c r="E39" s="16"/>
      <c r="G39" s="14"/>
      <c r="H39" s="14"/>
      <c r="I39" s="41"/>
      <c r="J39" s="16"/>
    </row>
    <row r="40" spans="1:10">
      <c r="A40" s="1"/>
      <c r="B40" s="14"/>
      <c r="C40" s="14"/>
      <c r="D40" s="41"/>
      <c r="E40" s="16"/>
      <c r="G40" s="14"/>
      <c r="H40" s="14"/>
      <c r="I40" s="41"/>
      <c r="J40" s="16"/>
    </row>
    <row r="41" spans="1:10">
      <c r="A41" s="1"/>
      <c r="B41" s="14"/>
      <c r="C41" s="14"/>
      <c r="D41" s="41"/>
      <c r="E41" s="16"/>
      <c r="G41" s="14"/>
      <c r="H41" s="14"/>
      <c r="I41" s="41"/>
      <c r="J41" s="16"/>
    </row>
    <row r="42" spans="1:10">
      <c r="A42" s="1"/>
      <c r="B42" s="14"/>
      <c r="C42" s="14"/>
      <c r="D42" s="41"/>
      <c r="E42" s="16"/>
      <c r="G42" s="14"/>
      <c r="H42" s="14"/>
      <c r="I42" s="41"/>
      <c r="J42" s="16"/>
    </row>
    <row r="43" spans="1:10">
      <c r="A43" s="1"/>
      <c r="B43" s="14"/>
      <c r="C43" s="14"/>
      <c r="D43" s="41"/>
      <c r="E43" s="16"/>
      <c r="G43" s="14"/>
      <c r="H43" s="14"/>
      <c r="I43" s="41"/>
      <c r="J43" s="16"/>
    </row>
    <row r="44" spans="1:10">
      <c r="A44" s="1"/>
      <c r="B44" s="14"/>
      <c r="C44" s="14"/>
      <c r="D44" s="41"/>
      <c r="E44" s="16"/>
      <c r="G44" s="14"/>
      <c r="H44" s="14"/>
      <c r="I44" s="41"/>
      <c r="J44" s="16"/>
    </row>
    <row r="45" spans="1:10">
      <c r="A45" s="1"/>
      <c r="B45" s="14"/>
      <c r="C45" s="14"/>
      <c r="D45" s="41"/>
      <c r="E45" s="16"/>
      <c r="G45" s="14"/>
      <c r="H45" s="14"/>
      <c r="I45" s="41"/>
      <c r="J45" s="16"/>
    </row>
    <row r="46" spans="1:10">
      <c r="A46" s="1"/>
      <c r="B46" s="14"/>
      <c r="C46" s="14"/>
      <c r="D46" s="41"/>
      <c r="E46" s="16"/>
      <c r="G46" s="14"/>
      <c r="H46" s="14"/>
      <c r="I46" s="41"/>
      <c r="J46" s="16"/>
    </row>
    <row r="47" spans="1:10">
      <c r="A47" s="1"/>
      <c r="B47" s="14"/>
      <c r="C47" s="14"/>
      <c r="D47" s="41"/>
      <c r="E47" s="16"/>
      <c r="G47" s="14"/>
      <c r="H47" s="14"/>
      <c r="I47" s="41"/>
      <c r="J47" s="16"/>
    </row>
    <row r="48" spans="1:10">
      <c r="A48" s="1"/>
      <c r="B48" s="14"/>
      <c r="C48" s="14"/>
      <c r="D48" s="41"/>
      <c r="E48" s="16"/>
      <c r="G48" s="14"/>
      <c r="H48" s="14"/>
      <c r="I48" s="41"/>
      <c r="J48" s="16"/>
    </row>
    <row r="49" spans="1:10">
      <c r="A49" s="1"/>
      <c r="B49" s="14"/>
      <c r="C49" s="14"/>
      <c r="D49" s="41"/>
      <c r="E49" s="16"/>
      <c r="G49" s="14"/>
      <c r="H49" s="14"/>
      <c r="I49" s="41"/>
      <c r="J49" s="16"/>
    </row>
    <row r="50" spans="1:10">
      <c r="A50" s="1"/>
      <c r="B50" s="14"/>
      <c r="C50" s="14"/>
      <c r="D50" s="41"/>
      <c r="E50" s="16"/>
      <c r="G50" s="14"/>
      <c r="H50" s="14"/>
      <c r="I50" s="41"/>
      <c r="J50" s="16"/>
    </row>
    <row r="51" spans="1:10">
      <c r="A51" s="1"/>
      <c r="B51" s="14"/>
      <c r="C51" s="14"/>
      <c r="D51" s="41"/>
      <c r="E51" s="16"/>
      <c r="G51" s="14"/>
      <c r="H51" s="14"/>
      <c r="I51" s="41"/>
      <c r="J51" s="16"/>
    </row>
    <row r="52" spans="1:10">
      <c r="A52" s="1"/>
      <c r="B52" s="14"/>
      <c r="C52" s="14"/>
      <c r="D52" s="41"/>
      <c r="E52" s="16"/>
      <c r="G52" s="14"/>
      <c r="H52" s="14"/>
      <c r="I52" s="41"/>
      <c r="J52" s="16"/>
    </row>
    <row r="53" spans="1:10">
      <c r="A53" s="1"/>
      <c r="B53" s="14"/>
      <c r="C53" s="14"/>
      <c r="D53" s="41"/>
      <c r="E53" s="16"/>
      <c r="G53" s="14"/>
      <c r="H53" s="14"/>
      <c r="I53" s="41"/>
      <c r="J53" s="16"/>
    </row>
    <row r="54" spans="1:10">
      <c r="A54" s="1"/>
      <c r="B54" s="14"/>
      <c r="C54" s="14"/>
      <c r="D54" s="41"/>
      <c r="E54" s="16"/>
      <c r="G54" s="14"/>
      <c r="H54" s="14"/>
      <c r="I54" s="41"/>
      <c r="J54" s="16"/>
    </row>
    <row r="55" spans="1:10">
      <c r="A55" s="1"/>
      <c r="B55" s="14"/>
      <c r="C55" s="14"/>
      <c r="D55" s="41"/>
      <c r="E55" s="16"/>
      <c r="G55" s="14"/>
      <c r="H55" s="14"/>
      <c r="I55" s="41"/>
      <c r="J55" s="16"/>
    </row>
    <row r="56" spans="1:10">
      <c r="A56" s="1"/>
      <c r="B56" s="14"/>
      <c r="C56" s="14"/>
      <c r="D56" s="41"/>
      <c r="E56" s="16"/>
      <c r="G56" s="14"/>
      <c r="H56" s="14"/>
      <c r="I56" s="41"/>
      <c r="J56" s="16"/>
    </row>
    <row r="57" spans="1:10">
      <c r="A57" s="1"/>
      <c r="B57" s="14"/>
      <c r="C57" s="14"/>
      <c r="D57" s="41"/>
      <c r="E57" s="16"/>
      <c r="G57" s="14"/>
      <c r="H57" s="14"/>
      <c r="I57" s="41"/>
      <c r="J57" s="16"/>
    </row>
    <row r="58" spans="1:10">
      <c r="A58" s="1"/>
      <c r="B58" s="14"/>
      <c r="C58" s="14"/>
      <c r="D58" s="41"/>
      <c r="E58" s="16"/>
      <c r="G58" s="14"/>
      <c r="H58" s="14"/>
      <c r="I58" s="41"/>
      <c r="J58" s="16"/>
    </row>
    <row r="59" spans="1:10">
      <c r="A59" s="1"/>
      <c r="B59" s="14"/>
      <c r="C59" s="14"/>
      <c r="D59" s="41"/>
      <c r="E59" s="16"/>
      <c r="G59" s="14"/>
      <c r="H59" s="14"/>
      <c r="I59" s="41"/>
      <c r="J59" s="16"/>
    </row>
    <row r="60" spans="1:10">
      <c r="A60" s="1"/>
      <c r="B60" s="14"/>
      <c r="C60" s="14"/>
      <c r="D60" s="41"/>
      <c r="E60" s="16"/>
      <c r="G60" s="14"/>
      <c r="H60" s="14"/>
      <c r="I60" s="41"/>
      <c r="J60" s="16"/>
    </row>
    <row r="61" spans="1:10">
      <c r="A61" s="1"/>
      <c r="B61" s="14"/>
      <c r="C61" s="14"/>
      <c r="D61" s="41"/>
      <c r="E61" s="16"/>
      <c r="G61" s="14"/>
      <c r="H61" s="14"/>
      <c r="I61" s="41"/>
      <c r="J61" s="16"/>
    </row>
    <row r="62" spans="1:10">
      <c r="A62" s="1"/>
      <c r="B62" s="14"/>
      <c r="C62" s="14"/>
      <c r="D62" s="41"/>
      <c r="E62" s="16"/>
      <c r="G62" s="14"/>
      <c r="H62" s="14"/>
      <c r="I62" s="41"/>
      <c r="J62" s="16"/>
    </row>
    <row r="63" spans="1:10">
      <c r="A63" s="1"/>
      <c r="B63" s="14"/>
      <c r="C63" s="14"/>
      <c r="D63" s="41"/>
      <c r="E63" s="16"/>
      <c r="G63" s="14"/>
      <c r="H63" s="14"/>
      <c r="I63" s="41"/>
      <c r="J63" s="16"/>
    </row>
    <row r="64" spans="1:10">
      <c r="A64" s="1"/>
      <c r="B64" s="14"/>
      <c r="C64" s="14"/>
      <c r="D64" s="41"/>
      <c r="E64" s="16"/>
      <c r="G64" s="14"/>
      <c r="H64" s="14"/>
      <c r="I64" s="41"/>
      <c r="J64" s="16"/>
    </row>
    <row r="65" spans="1:10">
      <c r="A65" s="1"/>
      <c r="B65" s="14"/>
      <c r="C65" s="14"/>
      <c r="D65" s="41"/>
      <c r="E65" s="16"/>
      <c r="G65" s="14"/>
      <c r="H65" s="14"/>
      <c r="I65" s="41"/>
      <c r="J65" s="16"/>
    </row>
    <row r="66" spans="1:10">
      <c r="A66" s="1"/>
      <c r="B66" s="14"/>
      <c r="C66" s="14"/>
      <c r="D66" s="41"/>
      <c r="E66" s="16"/>
      <c r="G66" s="14"/>
      <c r="H66" s="14"/>
      <c r="I66" s="41"/>
      <c r="J66" s="16"/>
    </row>
    <row r="67" spans="1:10">
      <c r="A67" s="1"/>
      <c r="B67" s="14"/>
      <c r="C67" s="14"/>
      <c r="D67" s="41"/>
      <c r="E67" s="16"/>
      <c r="G67" s="14"/>
      <c r="H67" s="14"/>
      <c r="I67" s="41"/>
      <c r="J67" s="16"/>
    </row>
    <row r="68" spans="1:10">
      <c r="A68" s="1"/>
      <c r="B68" s="14"/>
      <c r="C68" s="14"/>
      <c r="D68" s="41"/>
      <c r="E68" s="16"/>
      <c r="G68" s="14"/>
      <c r="H68" s="14"/>
      <c r="I68" s="41"/>
      <c r="J68" s="16"/>
    </row>
    <row r="69" spans="1:10">
      <c r="A69" s="1"/>
      <c r="B69" s="14"/>
      <c r="C69" s="14"/>
      <c r="D69" s="41"/>
      <c r="E69" s="16"/>
      <c r="G69" s="14"/>
      <c r="H69" s="14"/>
      <c r="I69" s="41"/>
      <c r="J69" s="16"/>
    </row>
    <row r="70" spans="1:10">
      <c r="A70" s="1"/>
      <c r="B70" s="14"/>
      <c r="C70" s="14"/>
      <c r="D70" s="41"/>
      <c r="E70" s="16"/>
      <c r="G70" s="14"/>
      <c r="H70" s="14"/>
      <c r="I70" s="41"/>
      <c r="J70" s="16"/>
    </row>
    <row r="71" spans="1:10">
      <c r="A71" s="1"/>
      <c r="B71" s="14"/>
      <c r="C71" s="14"/>
      <c r="D71" s="41"/>
      <c r="E71" s="16"/>
      <c r="G71" s="14"/>
      <c r="H71" s="14"/>
      <c r="I71" s="41"/>
      <c r="J71" s="16"/>
    </row>
    <row r="72" spans="1:10">
      <c r="A72" s="1"/>
      <c r="B72" s="14"/>
      <c r="C72" s="14"/>
      <c r="D72" s="41"/>
      <c r="E72" s="16"/>
      <c r="G72" s="14"/>
      <c r="H72" s="14"/>
      <c r="I72" s="41"/>
      <c r="J72" s="16"/>
    </row>
    <row r="73" spans="1:10">
      <c r="A73" s="1"/>
      <c r="B73" s="14"/>
      <c r="C73" s="14"/>
      <c r="D73" s="41"/>
      <c r="E73" s="16"/>
      <c r="G73" s="14"/>
      <c r="H73" s="14"/>
      <c r="I73" s="41"/>
      <c r="J73" s="16"/>
    </row>
    <row r="74" spans="1:10">
      <c r="A74" s="1"/>
      <c r="B74" s="14"/>
      <c r="C74" s="14"/>
      <c r="D74" s="41"/>
      <c r="E74" s="16"/>
      <c r="G74" s="14"/>
      <c r="H74" s="14"/>
      <c r="I74" s="41"/>
      <c r="J74" s="16"/>
    </row>
    <row r="75" spans="1:10">
      <c r="A75" s="1"/>
      <c r="B75" s="14"/>
      <c r="C75" s="14"/>
      <c r="D75" s="41"/>
      <c r="E75" s="16"/>
      <c r="G75" s="14"/>
      <c r="H75" s="14"/>
      <c r="I75" s="41"/>
      <c r="J75" s="16"/>
    </row>
    <row r="76" spans="1:10">
      <c r="A76" s="1"/>
      <c r="B76" s="14"/>
      <c r="C76" s="14"/>
      <c r="D76" s="41"/>
      <c r="E76" s="16"/>
      <c r="G76" s="14"/>
      <c r="H76" s="14"/>
      <c r="I76" s="41"/>
      <c r="J76" s="16"/>
    </row>
    <row r="77" spans="1:10">
      <c r="A77" s="1"/>
      <c r="B77" s="14"/>
      <c r="C77" s="14"/>
      <c r="D77" s="41"/>
      <c r="E77" s="16"/>
      <c r="G77" s="14"/>
      <c r="H77" s="14"/>
      <c r="I77" s="41"/>
      <c r="J77" s="16"/>
    </row>
    <row r="78" spans="1:10">
      <c r="A78" s="1"/>
      <c r="B78" s="14"/>
      <c r="C78" s="14"/>
      <c r="D78" s="41"/>
      <c r="E78" s="16"/>
      <c r="G78" s="14"/>
      <c r="H78" s="14"/>
      <c r="I78" s="41"/>
      <c r="J78" s="16"/>
    </row>
    <row r="79" spans="1:10">
      <c r="A79" s="1"/>
      <c r="B79" s="14"/>
      <c r="C79" s="14"/>
      <c r="D79" s="41"/>
      <c r="E79" s="16"/>
      <c r="G79" s="14"/>
      <c r="H79" s="14"/>
      <c r="I79" s="41"/>
      <c r="J79" s="16"/>
    </row>
    <row r="80" spans="1:10">
      <c r="A80" s="1"/>
      <c r="B80" s="14"/>
      <c r="C80" s="14"/>
      <c r="D80" s="41"/>
      <c r="E80" s="16"/>
      <c r="G80" s="14"/>
      <c r="H80" s="14"/>
      <c r="I80" s="41"/>
      <c r="J80" s="16"/>
    </row>
    <row r="81" spans="1:10">
      <c r="A81" s="1"/>
      <c r="B81" s="14"/>
      <c r="C81" s="14"/>
      <c r="D81" s="41"/>
      <c r="E81" s="16"/>
      <c r="G81" s="14"/>
      <c r="H81" s="14"/>
      <c r="I81" s="41"/>
      <c r="J81" s="16"/>
    </row>
    <row r="82" spans="1:10">
      <c r="A82" s="1"/>
      <c r="B82" s="14"/>
      <c r="C82" s="14"/>
      <c r="D82" s="41"/>
      <c r="E82" s="16"/>
      <c r="G82" s="14"/>
      <c r="H82" s="14"/>
      <c r="I82" s="41"/>
      <c r="J82" s="16"/>
    </row>
    <row r="83" spans="1:10">
      <c r="A83" s="1"/>
      <c r="B83" s="14"/>
      <c r="C83" s="14"/>
      <c r="D83" s="41"/>
      <c r="E83" s="16"/>
      <c r="G83" s="14"/>
      <c r="H83" s="14"/>
      <c r="I83" s="41"/>
      <c r="J83" s="16"/>
    </row>
    <row r="84" spans="1:10">
      <c r="A84" s="1"/>
      <c r="B84" s="14"/>
      <c r="C84" s="14"/>
      <c r="D84" s="41"/>
      <c r="E84" s="16"/>
      <c r="G84" s="14"/>
      <c r="H84" s="14"/>
      <c r="I84" s="41"/>
      <c r="J84" s="16"/>
    </row>
    <row r="85" spans="1:10">
      <c r="A85" s="1"/>
      <c r="B85" s="14"/>
      <c r="C85" s="14"/>
      <c r="D85" s="41"/>
      <c r="E85" s="16"/>
      <c r="G85" s="14"/>
      <c r="H85" s="14"/>
      <c r="I85" s="41"/>
      <c r="J85" s="16"/>
    </row>
    <row r="86" spans="1:10">
      <c r="A86" s="1"/>
      <c r="B86" s="14"/>
      <c r="C86" s="14"/>
      <c r="D86" s="41"/>
      <c r="E86" s="16"/>
      <c r="G86" s="14"/>
      <c r="H86" s="14"/>
      <c r="I86" s="41"/>
      <c r="J86" s="16"/>
    </row>
    <row r="87" spans="1:10">
      <c r="A87" s="1"/>
      <c r="B87" s="14"/>
      <c r="C87" s="14"/>
      <c r="D87" s="41"/>
      <c r="E87" s="16"/>
      <c r="G87" s="14"/>
      <c r="H87" s="14"/>
      <c r="I87" s="41"/>
      <c r="J87" s="16"/>
    </row>
    <row r="88" spans="1:10">
      <c r="A88" s="1"/>
      <c r="B88" s="14"/>
      <c r="C88" s="14"/>
      <c r="D88" s="41"/>
      <c r="E88" s="16"/>
      <c r="G88" s="14"/>
      <c r="H88" s="14"/>
      <c r="I88" s="41"/>
      <c r="J88" s="16"/>
    </row>
    <row r="89" spans="1:10">
      <c r="A89" s="1"/>
      <c r="B89" s="14"/>
      <c r="C89" s="14"/>
      <c r="D89" s="41"/>
      <c r="E89" s="16"/>
      <c r="G89" s="14"/>
      <c r="H89" s="14"/>
      <c r="I89" s="41"/>
      <c r="J89" s="16"/>
    </row>
    <row r="90" spans="1:10">
      <c r="A90" s="1"/>
      <c r="B90" s="14"/>
      <c r="C90" s="14"/>
      <c r="D90" s="41"/>
      <c r="E90" s="16"/>
      <c r="G90" s="14"/>
      <c r="H90" s="14"/>
      <c r="I90" s="41"/>
      <c r="J90" s="16"/>
    </row>
    <row r="91" spans="1:10">
      <c r="A91" s="1"/>
      <c r="B91" s="14"/>
      <c r="C91" s="14"/>
      <c r="D91" s="41"/>
      <c r="E91" s="16"/>
      <c r="G91" s="14"/>
      <c r="H91" s="14"/>
      <c r="I91" s="41"/>
      <c r="J91" s="16"/>
    </row>
    <row r="92" spans="1:10">
      <c r="A92" s="1"/>
      <c r="B92" s="14"/>
      <c r="C92" s="14"/>
      <c r="D92" s="41"/>
      <c r="E92" s="16"/>
      <c r="G92" s="14"/>
      <c r="H92" s="14"/>
      <c r="I92" s="41"/>
      <c r="J92" s="16"/>
    </row>
    <row r="93" spans="1:10">
      <c r="A93" s="1"/>
      <c r="B93" s="14"/>
      <c r="C93" s="14"/>
      <c r="D93" s="41"/>
      <c r="E93" s="16"/>
      <c r="G93" s="14"/>
      <c r="H93" s="14"/>
      <c r="I93" s="41"/>
      <c r="J93" s="16"/>
    </row>
    <row r="94" spans="1:10">
      <c r="A94" s="1"/>
      <c r="B94" s="14"/>
      <c r="C94" s="14"/>
      <c r="D94" s="41"/>
      <c r="E94" s="16"/>
      <c r="G94" s="14"/>
      <c r="H94" s="14"/>
      <c r="I94" s="41"/>
      <c r="J94" s="16"/>
    </row>
    <row r="95" spans="1:10">
      <c r="A95" s="1"/>
      <c r="B95" s="14"/>
      <c r="C95" s="14"/>
      <c r="D95" s="41"/>
      <c r="E95" s="16"/>
      <c r="G95" s="14"/>
      <c r="H95" s="14"/>
      <c r="I95" s="41"/>
      <c r="J95" s="16"/>
    </row>
    <row r="96" spans="1:10">
      <c r="A96" s="1"/>
      <c r="B96" s="14"/>
      <c r="C96" s="14"/>
      <c r="D96" s="41"/>
      <c r="E96" s="16"/>
      <c r="G96" s="14"/>
      <c r="H96" s="14"/>
      <c r="I96" s="41"/>
      <c r="J96" s="16"/>
    </row>
    <row r="97" spans="1:10">
      <c r="A97" s="1"/>
      <c r="B97" s="14"/>
      <c r="C97" s="14"/>
      <c r="D97" s="41"/>
      <c r="E97" s="16"/>
      <c r="G97" s="14"/>
      <c r="H97" s="14"/>
      <c r="I97" s="41"/>
      <c r="J97" s="16"/>
    </row>
    <row r="98" spans="1:10">
      <c r="A98" s="1"/>
      <c r="B98" s="14"/>
      <c r="C98" s="14"/>
      <c r="D98" s="41"/>
      <c r="E98" s="16"/>
      <c r="G98" s="14"/>
      <c r="H98" s="14"/>
      <c r="I98" s="41"/>
      <c r="J98" s="16"/>
    </row>
    <row r="99" spans="1:10">
      <c r="A99" s="1"/>
      <c r="B99" s="14"/>
      <c r="C99" s="14"/>
      <c r="D99" s="41"/>
      <c r="E99" s="16"/>
      <c r="G99" s="14"/>
      <c r="H99" s="14"/>
      <c r="I99" s="41"/>
      <c r="J99" s="16"/>
    </row>
    <row r="100" spans="1:10">
      <c r="A100" s="1"/>
      <c r="B100" s="14"/>
      <c r="C100" s="14"/>
      <c r="D100" s="41"/>
      <c r="E100" s="16"/>
      <c r="G100" s="14"/>
      <c r="H100" s="14"/>
      <c r="I100" s="41"/>
      <c r="J100" s="16"/>
    </row>
    <row r="101" spans="1:10">
      <c r="A101" s="1"/>
      <c r="B101" s="14"/>
      <c r="C101" s="14"/>
      <c r="D101" s="41"/>
      <c r="E101" s="16"/>
      <c r="G101" s="14"/>
      <c r="H101" s="14"/>
      <c r="I101" s="41"/>
      <c r="J101" s="16"/>
    </row>
    <row r="102" spans="1:10">
      <c r="A102" s="1"/>
      <c r="B102" s="14"/>
      <c r="C102" s="14"/>
      <c r="D102" s="41"/>
      <c r="E102" s="16"/>
      <c r="G102" s="14"/>
      <c r="H102" s="14"/>
      <c r="I102" s="41"/>
      <c r="J102" s="16"/>
    </row>
    <row r="103" spans="1:10">
      <c r="A103" s="1"/>
      <c r="B103" s="14"/>
      <c r="C103" s="14"/>
      <c r="D103" s="41"/>
      <c r="E103" s="16"/>
      <c r="G103" s="14"/>
      <c r="H103" s="14"/>
      <c r="I103" s="41"/>
      <c r="J103" s="16"/>
    </row>
    <row r="104" spans="1:10">
      <c r="A104" s="1"/>
      <c r="B104" s="14"/>
      <c r="C104" s="14"/>
      <c r="D104" s="41"/>
      <c r="E104" s="16"/>
      <c r="G104" s="14"/>
      <c r="H104" s="14"/>
      <c r="I104" s="41"/>
      <c r="J104" s="16"/>
    </row>
    <row r="105" spans="1:10">
      <c r="A105" s="1"/>
      <c r="B105" s="14"/>
      <c r="C105" s="14"/>
      <c r="D105" s="41"/>
      <c r="E105" s="16"/>
      <c r="G105" s="14"/>
      <c r="H105" s="14"/>
      <c r="I105" s="41"/>
      <c r="J105" s="16"/>
    </row>
    <row r="106" spans="1:10">
      <c r="A106" s="1"/>
      <c r="B106" s="14"/>
      <c r="C106" s="14"/>
      <c r="D106" s="41"/>
      <c r="E106" s="16"/>
      <c r="G106" s="14"/>
      <c r="H106" s="14"/>
      <c r="I106" s="41"/>
      <c r="J106" s="16"/>
    </row>
    <row r="107" spans="1:10">
      <c r="A107" s="1"/>
      <c r="B107" s="14"/>
      <c r="C107" s="14"/>
      <c r="D107" s="41"/>
      <c r="E107" s="16"/>
      <c r="G107" s="14"/>
      <c r="H107" s="14"/>
      <c r="I107" s="41"/>
      <c r="J107" s="16"/>
    </row>
    <row r="108" spans="1:10">
      <c r="A108" s="1"/>
      <c r="B108" s="14"/>
      <c r="C108" s="14"/>
      <c r="D108" s="41"/>
      <c r="E108" s="16"/>
      <c r="G108" s="14"/>
      <c r="H108" s="14"/>
      <c r="I108" s="41"/>
      <c r="J108" s="16"/>
    </row>
    <row r="109" spans="1:10">
      <c r="A109" s="1"/>
      <c r="B109" s="14"/>
      <c r="C109" s="14"/>
      <c r="D109" s="41"/>
      <c r="E109" s="16"/>
      <c r="G109" s="14"/>
      <c r="H109" s="14"/>
      <c r="I109" s="41"/>
      <c r="J109" s="16"/>
    </row>
    <row r="110" spans="1:10">
      <c r="A110" s="1"/>
      <c r="B110" s="14"/>
      <c r="C110" s="14"/>
      <c r="D110" s="41"/>
      <c r="E110" s="16"/>
      <c r="G110" s="14"/>
      <c r="H110" s="14"/>
      <c r="I110" s="41"/>
      <c r="J110" s="16"/>
    </row>
    <row r="111" spans="1:10">
      <c r="A111" s="1"/>
      <c r="B111" s="14"/>
      <c r="C111" s="14"/>
      <c r="D111" s="41"/>
      <c r="E111" s="16"/>
      <c r="G111" s="14"/>
      <c r="H111" s="14"/>
      <c r="I111" s="41"/>
      <c r="J111" s="16"/>
    </row>
    <row r="112" spans="1:10">
      <c r="A112" s="1"/>
      <c r="B112" s="14"/>
      <c r="C112" s="14"/>
      <c r="D112" s="41"/>
      <c r="E112" s="16"/>
      <c r="G112" s="14"/>
      <c r="H112" s="14"/>
      <c r="I112" s="41"/>
      <c r="J112" s="16"/>
    </row>
    <row r="113" spans="1:10">
      <c r="A113" s="1"/>
      <c r="B113" s="14"/>
      <c r="C113" s="14"/>
      <c r="D113" s="41"/>
      <c r="E113" s="16"/>
      <c r="G113" s="14"/>
      <c r="H113" s="14"/>
      <c r="I113" s="41"/>
      <c r="J113" s="16"/>
    </row>
    <row r="114" spans="1:10">
      <c r="A114" s="1"/>
      <c r="B114" s="14"/>
      <c r="C114" s="14"/>
      <c r="D114" s="41"/>
      <c r="E114" s="16"/>
      <c r="G114" s="14"/>
      <c r="H114" s="14"/>
      <c r="I114" s="41"/>
      <c r="J114" s="16"/>
    </row>
    <row r="115" spans="1:10">
      <c r="A115" s="1"/>
      <c r="B115" s="14"/>
      <c r="C115" s="14"/>
      <c r="D115" s="41"/>
      <c r="E115" s="16"/>
      <c r="G115" s="14"/>
      <c r="H115" s="14"/>
      <c r="I115" s="41"/>
      <c r="J115" s="16"/>
    </row>
    <row r="116" spans="1:10">
      <c r="A116" s="1"/>
      <c r="B116" s="14"/>
      <c r="C116" s="14"/>
      <c r="D116" s="41"/>
      <c r="E116" s="16"/>
      <c r="G116" s="14"/>
      <c r="H116" s="14"/>
      <c r="I116" s="41"/>
      <c r="J116" s="16"/>
    </row>
    <row r="117" spans="1:10">
      <c r="A117" s="1"/>
      <c r="B117" s="14"/>
      <c r="C117" s="14"/>
      <c r="D117" s="41"/>
      <c r="E117" s="16"/>
      <c r="G117" s="14"/>
      <c r="H117" s="14"/>
      <c r="I117" s="41"/>
      <c r="J117" s="16"/>
    </row>
    <row r="118" spans="1:10">
      <c r="A118" s="1"/>
      <c r="B118" s="14"/>
      <c r="C118" s="14"/>
      <c r="D118" s="41"/>
      <c r="E118" s="16"/>
      <c r="G118" s="14"/>
      <c r="H118" s="14"/>
      <c r="I118" s="41"/>
      <c r="J118" s="16"/>
    </row>
    <row r="119" spans="1:10">
      <c r="A119" s="1"/>
      <c r="B119" s="14"/>
      <c r="C119" s="14"/>
      <c r="D119" s="41"/>
      <c r="E119" s="16"/>
      <c r="G119" s="14"/>
      <c r="H119" s="14"/>
      <c r="I119" s="41"/>
      <c r="J119" s="16"/>
    </row>
    <row r="120" spans="1:10">
      <c r="A120" s="1"/>
      <c r="B120" s="14"/>
      <c r="C120" s="14"/>
      <c r="D120" s="41"/>
      <c r="E120" s="16"/>
      <c r="G120" s="14"/>
      <c r="H120" s="14"/>
      <c r="I120" s="41"/>
      <c r="J120" s="16"/>
    </row>
    <row r="121" spans="1:10">
      <c r="A121" s="1"/>
      <c r="B121" s="14"/>
      <c r="C121" s="14"/>
      <c r="D121" s="41"/>
      <c r="E121" s="16"/>
      <c r="G121" s="14"/>
      <c r="H121" s="14"/>
      <c r="I121" s="41"/>
      <c r="J121" s="16"/>
    </row>
    <row r="122" spans="1:10">
      <c r="A122" s="1"/>
      <c r="B122" s="14"/>
      <c r="C122" s="14"/>
      <c r="D122" s="41"/>
      <c r="E122" s="16"/>
      <c r="G122" s="14"/>
      <c r="H122" s="14"/>
      <c r="I122" s="41"/>
      <c r="J122" s="16"/>
    </row>
    <row r="123" spans="1:10">
      <c r="A123" s="1"/>
      <c r="B123" s="14"/>
      <c r="C123" s="14"/>
      <c r="D123" s="41"/>
      <c r="E123" s="16"/>
      <c r="G123" s="14"/>
      <c r="H123" s="14"/>
      <c r="I123" s="41"/>
      <c r="J123" s="16"/>
    </row>
    <row r="124" spans="1:10">
      <c r="A124" s="1"/>
      <c r="B124" s="14"/>
      <c r="C124" s="14"/>
      <c r="D124" s="41"/>
      <c r="E124" s="16"/>
      <c r="G124" s="14"/>
      <c r="H124" s="14"/>
      <c r="I124" s="41"/>
      <c r="J124" s="16"/>
    </row>
    <row r="125" spans="1:10">
      <c r="A125" s="1"/>
      <c r="B125" s="14"/>
      <c r="C125" s="14"/>
      <c r="D125" s="41"/>
      <c r="E125" s="16"/>
      <c r="G125" s="14"/>
      <c r="H125" s="14"/>
      <c r="I125" s="41"/>
      <c r="J125" s="16"/>
    </row>
    <row r="126" spans="1:10">
      <c r="A126" s="1"/>
      <c r="B126" s="14"/>
      <c r="C126" s="14"/>
      <c r="D126" s="41"/>
      <c r="E126" s="16"/>
      <c r="G126" s="14"/>
      <c r="H126" s="14"/>
      <c r="I126" s="41"/>
      <c r="J126" s="16"/>
    </row>
    <row r="127" spans="1:10">
      <c r="A127" s="1"/>
      <c r="B127" s="14"/>
      <c r="C127" s="14"/>
      <c r="D127" s="41"/>
      <c r="E127" s="16"/>
      <c r="G127" s="14"/>
      <c r="H127" s="14"/>
      <c r="I127" s="41"/>
      <c r="J127" s="16"/>
    </row>
    <row r="128" spans="1:10">
      <c r="A128" s="1"/>
      <c r="B128" s="14"/>
      <c r="C128" s="14"/>
      <c r="D128" s="41"/>
      <c r="E128" s="16"/>
      <c r="G128" s="14"/>
      <c r="H128" s="14"/>
      <c r="I128" s="41"/>
      <c r="J128" s="16"/>
    </row>
    <row r="129" spans="1:10">
      <c r="A129" s="1"/>
      <c r="B129" s="14"/>
      <c r="C129" s="14"/>
      <c r="D129" s="41"/>
      <c r="E129" s="16"/>
      <c r="G129" s="14"/>
      <c r="H129" s="14"/>
      <c r="I129" s="41"/>
      <c r="J129" s="16"/>
    </row>
    <row r="130" spans="1:10">
      <c r="A130" s="1"/>
      <c r="B130" s="14"/>
      <c r="C130" s="14"/>
      <c r="D130" s="41"/>
      <c r="E130" s="16"/>
      <c r="G130" s="14"/>
      <c r="H130" s="14"/>
      <c r="I130" s="41"/>
      <c r="J130" s="16"/>
    </row>
    <row r="131" spans="1:10">
      <c r="A131" s="1"/>
      <c r="B131" s="14"/>
      <c r="C131" s="14"/>
      <c r="D131" s="41"/>
      <c r="E131" s="16"/>
      <c r="G131" s="14"/>
      <c r="H131" s="14"/>
      <c r="I131" s="41"/>
      <c r="J131" s="16"/>
    </row>
    <row r="132" spans="1:10">
      <c r="A132" s="1"/>
      <c r="B132" s="14"/>
      <c r="C132" s="14"/>
      <c r="D132" s="41"/>
      <c r="E132" s="16"/>
      <c r="G132" s="14"/>
      <c r="H132" s="14"/>
      <c r="I132" s="41"/>
      <c r="J132" s="16"/>
    </row>
    <row r="133" spans="1:10">
      <c r="A133" s="1"/>
      <c r="B133" s="14"/>
      <c r="C133" s="14"/>
      <c r="D133" s="41"/>
      <c r="E133" s="16"/>
      <c r="G133" s="14"/>
      <c r="H133" s="14"/>
      <c r="I133" s="41"/>
      <c r="J133" s="16"/>
    </row>
    <row r="134" spans="1:10">
      <c r="A134" s="1"/>
      <c r="B134" s="14"/>
      <c r="C134" s="14"/>
      <c r="D134" s="41"/>
      <c r="E134" s="16"/>
      <c r="G134" s="14"/>
      <c r="H134" s="14"/>
      <c r="I134" s="41"/>
      <c r="J134" s="16"/>
    </row>
    <row r="135" spans="1:10">
      <c r="A135" s="1"/>
      <c r="B135" s="14"/>
      <c r="C135" s="14"/>
      <c r="D135" s="41"/>
      <c r="E135" s="16"/>
      <c r="G135" s="14"/>
      <c r="H135" s="14"/>
      <c r="I135" s="41"/>
      <c r="J135" s="16"/>
    </row>
    <row r="136" spans="1:10">
      <c r="A136" s="1"/>
      <c r="B136" s="14"/>
      <c r="C136" s="14"/>
      <c r="D136" s="41"/>
      <c r="E136" s="16"/>
      <c r="G136" s="14"/>
      <c r="H136" s="14"/>
      <c r="I136" s="41"/>
      <c r="J136" s="16"/>
    </row>
    <row r="137" spans="1:10">
      <c r="A137" s="1"/>
      <c r="B137" s="14"/>
      <c r="C137" s="14"/>
      <c r="D137" s="41"/>
      <c r="E137" s="16"/>
      <c r="G137" s="14"/>
      <c r="H137" s="14"/>
      <c r="I137" s="41"/>
      <c r="J137" s="16"/>
    </row>
    <row r="138" spans="1:10">
      <c r="A138" s="1"/>
      <c r="B138" s="14"/>
      <c r="C138" s="14"/>
      <c r="D138" s="41"/>
      <c r="E138" s="16"/>
      <c r="G138" s="14"/>
      <c r="H138" s="14"/>
      <c r="I138" s="41"/>
      <c r="J138" s="16"/>
    </row>
    <row r="139" spans="1:10">
      <c r="A139" s="1"/>
      <c r="B139" s="14"/>
      <c r="C139" s="14"/>
      <c r="D139" s="41"/>
      <c r="E139" s="16"/>
      <c r="G139" s="14"/>
      <c r="H139" s="14"/>
      <c r="I139" s="41"/>
      <c r="J139" s="16"/>
    </row>
    <row r="140" spans="1:10">
      <c r="A140" s="1"/>
      <c r="B140" s="14"/>
      <c r="C140" s="14"/>
      <c r="D140" s="41"/>
      <c r="E140" s="16"/>
      <c r="G140" s="14"/>
      <c r="H140" s="14"/>
      <c r="I140" s="41"/>
      <c r="J140" s="16"/>
    </row>
    <row r="141" spans="1:10">
      <c r="A141" s="1"/>
      <c r="B141" s="14"/>
      <c r="C141" s="14"/>
      <c r="D141" s="41"/>
      <c r="E141" s="16"/>
      <c r="G141" s="14"/>
      <c r="H141" s="14"/>
      <c r="I141" s="41"/>
      <c r="J141" s="16"/>
    </row>
    <row r="142" spans="1:10">
      <c r="A142" s="1"/>
      <c r="B142" s="14"/>
      <c r="C142" s="14"/>
      <c r="D142" s="41"/>
      <c r="E142" s="16"/>
      <c r="G142" s="14"/>
      <c r="H142" s="14"/>
      <c r="I142" s="41"/>
      <c r="J142" s="16"/>
    </row>
    <row r="143" spans="1:10">
      <c r="A143" s="1"/>
      <c r="B143" s="14"/>
      <c r="C143" s="14"/>
      <c r="D143" s="41"/>
      <c r="E143" s="16"/>
      <c r="G143" s="14"/>
      <c r="H143" s="14"/>
      <c r="I143" s="41"/>
      <c r="J143" s="16"/>
    </row>
    <row r="144" spans="1:10">
      <c r="A144" s="1"/>
      <c r="B144" s="14"/>
      <c r="C144" s="14"/>
      <c r="D144" s="41"/>
      <c r="E144" s="16"/>
      <c r="G144" s="14"/>
      <c r="H144" s="14"/>
      <c r="I144" s="41"/>
      <c r="J144" s="16"/>
    </row>
    <row r="145" spans="1:10">
      <c r="A145" s="1"/>
      <c r="B145" s="14"/>
      <c r="C145" s="14"/>
      <c r="D145" s="41"/>
      <c r="E145" s="16"/>
      <c r="G145" s="14"/>
      <c r="H145" s="14"/>
      <c r="I145" s="41"/>
      <c r="J145" s="16"/>
    </row>
    <row r="146" spans="1:10">
      <c r="A146" s="1"/>
      <c r="B146" s="14"/>
      <c r="C146" s="14"/>
      <c r="D146" s="41"/>
      <c r="E146" s="16"/>
      <c r="G146" s="14"/>
      <c r="H146" s="14"/>
      <c r="I146" s="41"/>
      <c r="J146" s="16"/>
    </row>
    <row r="147" spans="1:10">
      <c r="A147" s="1"/>
      <c r="B147" s="14"/>
      <c r="C147" s="14"/>
      <c r="D147" s="41"/>
      <c r="E147" s="16"/>
      <c r="G147" s="14"/>
      <c r="H147" s="14"/>
      <c r="I147" s="41"/>
      <c r="J147" s="16"/>
    </row>
    <row r="148" spans="1:10">
      <c r="A148" s="1"/>
      <c r="B148" s="14"/>
      <c r="C148" s="14"/>
      <c r="D148" s="41"/>
      <c r="E148" s="16"/>
      <c r="G148" s="14"/>
      <c r="H148" s="14"/>
      <c r="I148" s="41"/>
      <c r="J148" s="16"/>
    </row>
    <row r="149" spans="1:10">
      <c r="A149" s="1"/>
      <c r="B149" s="14"/>
      <c r="C149" s="14"/>
      <c r="D149" s="41"/>
      <c r="E149" s="16"/>
      <c r="G149" s="14"/>
      <c r="H149" s="14"/>
      <c r="I149" s="41"/>
      <c r="J149" s="16"/>
    </row>
    <row r="150" spans="1:10">
      <c r="A150" s="1"/>
      <c r="B150" s="14"/>
      <c r="C150" s="14"/>
      <c r="D150" s="41"/>
      <c r="E150" s="16"/>
      <c r="G150" s="14"/>
      <c r="H150" s="14"/>
      <c r="I150" s="41"/>
      <c r="J150" s="16"/>
    </row>
    <row r="151" spans="1:10">
      <c r="A151" s="1"/>
      <c r="B151" s="14"/>
      <c r="C151" s="14"/>
      <c r="D151" s="41"/>
      <c r="E151" s="16"/>
      <c r="G151" s="14"/>
      <c r="H151" s="14"/>
      <c r="I151" s="41"/>
      <c r="J151" s="16"/>
    </row>
    <row r="152" spans="1:10">
      <c r="A152" s="1"/>
      <c r="B152" s="14"/>
      <c r="C152" s="14"/>
      <c r="D152" s="41"/>
      <c r="E152" s="16"/>
      <c r="G152" s="14"/>
      <c r="H152" s="14"/>
      <c r="I152" s="41"/>
      <c r="J152" s="16"/>
    </row>
    <row r="153" spans="1:10">
      <c r="A153" s="1"/>
      <c r="B153" s="14"/>
      <c r="C153" s="14"/>
      <c r="D153" s="41"/>
      <c r="E153" s="16"/>
      <c r="G153" s="14"/>
      <c r="H153" s="14"/>
      <c r="I153" s="41"/>
      <c r="J153" s="16"/>
    </row>
    <row r="154" spans="1:10">
      <c r="A154" s="1"/>
      <c r="B154" s="14"/>
      <c r="C154" s="14"/>
      <c r="D154" s="41"/>
      <c r="E154" s="16"/>
      <c r="G154" s="14"/>
      <c r="H154" s="14"/>
      <c r="I154" s="41"/>
      <c r="J154" s="16"/>
    </row>
    <row r="155" spans="1:10">
      <c r="A155" s="1"/>
      <c r="B155" s="14"/>
      <c r="C155" s="14"/>
      <c r="D155" s="41"/>
      <c r="E155" s="16"/>
      <c r="G155" s="14"/>
      <c r="H155" s="14"/>
      <c r="I155" s="41"/>
      <c r="J155" s="16"/>
    </row>
    <row r="156" spans="1:10">
      <c r="A156" s="1"/>
      <c r="B156" s="14"/>
      <c r="C156" s="14"/>
      <c r="D156" s="41"/>
      <c r="E156" s="16"/>
      <c r="G156" s="14"/>
      <c r="H156" s="14"/>
      <c r="I156" s="41"/>
      <c r="J156" s="16"/>
    </row>
    <row r="157" spans="1:10">
      <c r="A157" s="1"/>
      <c r="B157" s="14"/>
      <c r="C157" s="14"/>
      <c r="D157" s="41"/>
      <c r="E157" s="16"/>
      <c r="G157" s="14"/>
      <c r="H157" s="14"/>
      <c r="I157" s="41"/>
      <c r="J157" s="16"/>
    </row>
    <row r="158" spans="1:10">
      <c r="A158" s="1"/>
      <c r="B158" s="14"/>
      <c r="C158" s="14"/>
      <c r="D158" s="41"/>
      <c r="E158" s="16"/>
      <c r="G158" s="14"/>
      <c r="H158" s="14"/>
      <c r="I158" s="41"/>
      <c r="J158" s="16"/>
    </row>
    <row r="159" spans="1:10">
      <c r="A159" s="1"/>
      <c r="B159" s="14"/>
      <c r="C159" s="14"/>
      <c r="D159" s="41"/>
      <c r="E159" s="16"/>
      <c r="G159" s="14"/>
      <c r="H159" s="14"/>
      <c r="I159" s="41"/>
      <c r="J159" s="16"/>
    </row>
    <row r="160" spans="1:10">
      <c r="A160" s="1"/>
      <c r="B160" s="14"/>
      <c r="C160" s="14"/>
      <c r="D160" s="41"/>
      <c r="E160" s="16"/>
      <c r="G160" s="14"/>
      <c r="H160" s="14"/>
      <c r="I160" s="41"/>
      <c r="J160" s="16"/>
    </row>
    <row r="161" spans="1:10">
      <c r="A161" s="1"/>
      <c r="B161" s="14"/>
      <c r="C161" s="14"/>
      <c r="D161" s="41"/>
      <c r="E161" s="16"/>
      <c r="G161" s="14"/>
      <c r="H161" s="14"/>
      <c r="I161" s="41"/>
      <c r="J161" s="16"/>
    </row>
    <row r="162" spans="1:10">
      <c r="A162" s="1"/>
      <c r="B162" s="14"/>
      <c r="C162" s="14"/>
      <c r="D162" s="41"/>
      <c r="E162" s="16"/>
      <c r="G162" s="14"/>
      <c r="H162" s="14"/>
      <c r="I162" s="41"/>
      <c r="J162" s="16"/>
    </row>
    <row r="163" spans="1:10">
      <c r="A163" s="1"/>
      <c r="B163" s="14"/>
      <c r="C163" s="14"/>
      <c r="D163" s="41"/>
      <c r="E163" s="16"/>
      <c r="G163" s="14"/>
      <c r="H163" s="14"/>
      <c r="I163" s="41"/>
      <c r="J163" s="16"/>
    </row>
    <row r="164" spans="1:10">
      <c r="A164" s="1"/>
      <c r="B164" s="14"/>
      <c r="C164" s="14"/>
      <c r="D164" s="41"/>
      <c r="E164" s="16"/>
      <c r="G164" s="14"/>
      <c r="H164" s="14"/>
      <c r="I164" s="41"/>
      <c r="J164" s="16"/>
    </row>
    <row r="165" spans="1:10">
      <c r="A165" s="1"/>
      <c r="B165" s="14"/>
      <c r="C165" s="14"/>
      <c r="D165" s="41"/>
      <c r="E165" s="16"/>
      <c r="G165" s="14"/>
      <c r="H165" s="14"/>
      <c r="I165" s="41"/>
      <c r="J165" s="16"/>
    </row>
    <row r="166" spans="1:10">
      <c r="A166" s="1"/>
      <c r="B166" s="14"/>
      <c r="C166" s="14"/>
      <c r="D166" s="41"/>
      <c r="E166" s="16"/>
      <c r="G166" s="14"/>
      <c r="H166" s="14"/>
      <c r="I166" s="41"/>
      <c r="J166" s="16"/>
    </row>
    <row r="167" spans="1:10">
      <c r="A167" s="1"/>
      <c r="B167" s="14"/>
      <c r="C167" s="14"/>
      <c r="D167" s="41"/>
      <c r="E167" s="16"/>
      <c r="G167" s="14"/>
      <c r="H167" s="14"/>
      <c r="I167" s="41"/>
      <c r="J167" s="16"/>
    </row>
    <row r="168" spans="1:10">
      <c r="A168" s="1"/>
      <c r="B168" s="14"/>
      <c r="C168" s="14"/>
      <c r="D168" s="41"/>
      <c r="E168" s="16"/>
      <c r="G168" s="14"/>
      <c r="H168" s="14"/>
      <c r="I168" s="41"/>
      <c r="J168" s="16"/>
    </row>
    <row r="169" spans="1:10">
      <c r="A169" s="1"/>
      <c r="B169" s="14"/>
      <c r="C169" s="14"/>
      <c r="D169" s="41"/>
      <c r="E169" s="16"/>
      <c r="G169" s="14"/>
      <c r="H169" s="14"/>
      <c r="I169" s="41"/>
      <c r="J169" s="16"/>
    </row>
    <row r="170" spans="1:10">
      <c r="A170" s="1"/>
      <c r="B170" s="14"/>
      <c r="C170" s="14"/>
      <c r="D170" s="41"/>
      <c r="E170" s="16"/>
      <c r="G170" s="14"/>
      <c r="H170" s="14"/>
      <c r="I170" s="41"/>
      <c r="J170" s="16"/>
    </row>
    <row r="171" spans="1:10">
      <c r="A171" s="1"/>
      <c r="B171" s="14"/>
      <c r="C171" s="14"/>
      <c r="D171" s="41"/>
      <c r="E171" s="16"/>
      <c r="G171" s="14"/>
      <c r="H171" s="14"/>
      <c r="I171" s="41"/>
      <c r="J171" s="16"/>
    </row>
    <row r="172" spans="1:10">
      <c r="A172" s="1"/>
      <c r="B172" s="14"/>
      <c r="C172" s="14"/>
      <c r="D172" s="41"/>
      <c r="E172" s="16"/>
      <c r="G172" s="14"/>
      <c r="H172" s="14"/>
      <c r="I172" s="41"/>
      <c r="J172" s="16"/>
    </row>
    <row r="173" spans="1:10">
      <c r="A173" s="1"/>
      <c r="B173" s="14"/>
      <c r="C173" s="14"/>
      <c r="D173" s="41"/>
      <c r="E173" s="16"/>
      <c r="G173" s="14"/>
      <c r="H173" s="14"/>
      <c r="I173" s="41"/>
      <c r="J173" s="16"/>
    </row>
    <row r="174" spans="1:10">
      <c r="A174" s="1"/>
      <c r="B174" s="14"/>
      <c r="C174" s="14"/>
      <c r="D174" s="41"/>
      <c r="E174" s="16"/>
      <c r="G174" s="14"/>
      <c r="H174" s="14"/>
      <c r="I174" s="41"/>
      <c r="J174" s="16"/>
    </row>
    <row r="175" spans="1:10">
      <c r="A175" s="1"/>
      <c r="B175" s="14"/>
      <c r="C175" s="14"/>
      <c r="D175" s="41"/>
      <c r="E175" s="16"/>
      <c r="G175" s="14"/>
      <c r="H175" s="14"/>
      <c r="I175" s="41"/>
      <c r="J175" s="16"/>
    </row>
    <row r="176" spans="1:10">
      <c r="A176" s="1"/>
      <c r="B176" s="14"/>
      <c r="C176" s="14"/>
      <c r="D176" s="41"/>
      <c r="E176" s="16"/>
      <c r="G176" s="14"/>
      <c r="H176" s="14"/>
      <c r="I176" s="41"/>
      <c r="J176" s="16"/>
    </row>
    <row r="177" spans="1:10">
      <c r="A177" s="1"/>
      <c r="B177" s="14"/>
      <c r="C177" s="14"/>
      <c r="D177" s="41"/>
      <c r="E177" s="16"/>
      <c r="G177" s="14"/>
      <c r="H177" s="14"/>
      <c r="I177" s="41"/>
      <c r="J177" s="16"/>
    </row>
    <row r="178" spans="1:10">
      <c r="A178" s="1"/>
      <c r="B178" s="14"/>
      <c r="C178" s="14"/>
      <c r="D178" s="41"/>
      <c r="E178" s="16"/>
      <c r="G178" s="14"/>
      <c r="H178" s="14"/>
      <c r="I178" s="41"/>
      <c r="J178" s="16"/>
    </row>
    <row r="179" spans="1:10">
      <c r="A179" s="1"/>
      <c r="B179" s="14"/>
      <c r="C179" s="14"/>
      <c r="D179" s="41"/>
      <c r="E179" s="16"/>
      <c r="G179" s="14"/>
      <c r="H179" s="14"/>
      <c r="I179" s="41"/>
      <c r="J179" s="16"/>
    </row>
    <row r="180" spans="1:10">
      <c r="A180" s="1"/>
      <c r="B180" s="14"/>
      <c r="C180" s="14"/>
      <c r="D180" s="41"/>
      <c r="E180" s="16"/>
      <c r="G180" s="14"/>
      <c r="H180" s="14"/>
      <c r="I180" s="41"/>
      <c r="J180" s="16"/>
    </row>
    <row r="181" spans="1:10">
      <c r="A181" s="1"/>
      <c r="B181" s="14"/>
      <c r="C181" s="14"/>
      <c r="D181" s="41"/>
      <c r="E181" s="16"/>
      <c r="G181" s="14"/>
      <c r="H181" s="14"/>
      <c r="I181" s="41"/>
      <c r="J181" s="16"/>
    </row>
    <row r="182" spans="1:10">
      <c r="A182" s="1"/>
      <c r="B182" s="14"/>
      <c r="C182" s="14"/>
      <c r="D182" s="41"/>
      <c r="E182" s="16"/>
      <c r="G182" s="14"/>
      <c r="H182" s="14"/>
      <c r="I182" s="41"/>
      <c r="J182" s="16"/>
    </row>
    <row r="183" spans="1:10">
      <c r="A183" s="1"/>
      <c r="B183" s="14"/>
      <c r="C183" s="14"/>
      <c r="D183" s="41"/>
      <c r="E183" s="16"/>
      <c r="G183" s="14"/>
      <c r="H183" s="14"/>
      <c r="I183" s="41"/>
      <c r="J183" s="16"/>
    </row>
    <row r="184" spans="1:10">
      <c r="A184" s="1"/>
      <c r="B184" s="14"/>
      <c r="C184" s="14"/>
      <c r="D184" s="41"/>
      <c r="E184" s="16"/>
      <c r="G184" s="14"/>
      <c r="H184" s="14"/>
      <c r="I184" s="41"/>
      <c r="J184" s="16"/>
    </row>
    <row r="185" spans="1:10">
      <c r="A185" s="1"/>
      <c r="B185" s="14"/>
      <c r="C185" s="14"/>
      <c r="D185" s="41"/>
      <c r="E185" s="16"/>
      <c r="G185" s="14"/>
      <c r="H185" s="14"/>
      <c r="I185" s="41"/>
      <c r="J185" s="16"/>
    </row>
    <row r="186" spans="1:10">
      <c r="A186" s="1"/>
      <c r="B186" s="14"/>
      <c r="C186" s="14"/>
      <c r="D186" s="41"/>
      <c r="E186" s="16"/>
      <c r="G186" s="14"/>
      <c r="H186" s="14"/>
      <c r="I186" s="41"/>
      <c r="J186" s="16"/>
    </row>
    <row r="187" spans="1:10">
      <c r="A187" s="1"/>
      <c r="B187" s="14"/>
      <c r="C187" s="14"/>
      <c r="D187" s="41"/>
      <c r="E187" s="16"/>
      <c r="G187" s="14"/>
      <c r="H187" s="14"/>
      <c r="I187" s="41"/>
      <c r="J187" s="16"/>
    </row>
    <row r="188" spans="1:10">
      <c r="A188" s="1"/>
      <c r="B188" s="14"/>
      <c r="C188" s="14"/>
      <c r="D188" s="41"/>
      <c r="E188" s="16"/>
      <c r="G188" s="14"/>
      <c r="H188" s="14"/>
      <c r="I188" s="41"/>
      <c r="J188" s="16"/>
    </row>
    <row r="189" spans="1:10">
      <c r="A189" s="1"/>
      <c r="B189" s="14"/>
      <c r="C189" s="14"/>
      <c r="D189" s="41"/>
      <c r="E189" s="16"/>
      <c r="G189" s="14"/>
      <c r="H189" s="14"/>
      <c r="I189" s="41"/>
      <c r="J189" s="16"/>
    </row>
    <row r="190" spans="1:10">
      <c r="A190" s="1"/>
      <c r="B190" s="14"/>
      <c r="C190" s="14"/>
      <c r="D190" s="41"/>
      <c r="E190" s="16"/>
      <c r="G190" s="14"/>
      <c r="H190" s="14"/>
      <c r="I190" s="41"/>
      <c r="J190" s="16"/>
    </row>
    <row r="191" spans="1:10">
      <c r="A191" s="1"/>
      <c r="B191" s="14"/>
      <c r="C191" s="14"/>
      <c r="D191" s="41"/>
      <c r="E191" s="16"/>
      <c r="G191" s="14"/>
      <c r="H191" s="14"/>
      <c r="I191" s="41"/>
      <c r="J191" s="16"/>
    </row>
    <row r="192" spans="1:10">
      <c r="A192" s="1"/>
      <c r="B192" s="14"/>
      <c r="C192" s="14"/>
      <c r="D192" s="41"/>
      <c r="E192" s="16"/>
      <c r="G192" s="14"/>
      <c r="H192" s="14"/>
      <c r="I192" s="41"/>
      <c r="J192" s="16"/>
    </row>
    <row r="193" spans="1:10">
      <c r="A193" s="1"/>
      <c r="B193" s="14"/>
      <c r="C193" s="14"/>
      <c r="D193" s="41"/>
      <c r="E193" s="16"/>
      <c r="G193" s="14"/>
      <c r="H193" s="14"/>
      <c r="I193" s="41"/>
      <c r="J193" s="16"/>
    </row>
    <row r="194" spans="1:10">
      <c r="A194" s="1"/>
      <c r="B194" s="14"/>
      <c r="C194" s="14"/>
      <c r="D194" s="41"/>
      <c r="E194" s="16"/>
      <c r="G194" s="14"/>
      <c r="H194" s="14"/>
      <c r="I194" s="41"/>
      <c r="J194" s="16"/>
    </row>
    <row r="195" spans="1:10">
      <c r="A195" s="1"/>
      <c r="B195" s="14"/>
      <c r="C195" s="14"/>
      <c r="D195" s="41"/>
      <c r="E195" s="16"/>
      <c r="G195" s="14"/>
      <c r="H195" s="14"/>
      <c r="I195" s="41"/>
      <c r="J195" s="16"/>
    </row>
    <row r="196" spans="1:10">
      <c r="A196" s="1"/>
      <c r="B196" s="14"/>
      <c r="C196" s="14"/>
      <c r="D196" s="41"/>
      <c r="E196" s="16"/>
      <c r="G196" s="14"/>
      <c r="H196" s="14"/>
      <c r="I196" s="41"/>
      <c r="J196" s="16"/>
    </row>
    <row r="197" spans="1:10">
      <c r="A197" s="1"/>
      <c r="B197" s="14"/>
      <c r="C197" s="14"/>
      <c r="D197" s="41"/>
      <c r="E197" s="16"/>
      <c r="G197" s="14"/>
      <c r="H197" s="14"/>
      <c r="I197" s="41"/>
      <c r="J197" s="16"/>
    </row>
    <row r="198" spans="1:10">
      <c r="A198" s="1"/>
      <c r="B198" s="14"/>
      <c r="C198" s="14"/>
      <c r="D198" s="41"/>
      <c r="E198" s="16"/>
      <c r="G198" s="14"/>
      <c r="H198" s="14"/>
      <c r="I198" s="41"/>
      <c r="J198" s="16"/>
    </row>
    <row r="199" spans="1:10">
      <c r="A199" s="1"/>
      <c r="B199" s="14"/>
      <c r="C199" s="14"/>
      <c r="D199" s="41"/>
      <c r="E199" s="16"/>
      <c r="G199" s="14"/>
      <c r="H199" s="14"/>
      <c r="I199" s="41"/>
      <c r="J199" s="16"/>
    </row>
    <row r="200" spans="1:10">
      <c r="A200" s="1"/>
      <c r="B200" s="14"/>
      <c r="C200" s="14"/>
      <c r="D200" s="41"/>
      <c r="E200" s="16"/>
      <c r="G200" s="14"/>
      <c r="H200" s="14"/>
      <c r="I200" s="41"/>
      <c r="J200" s="16"/>
    </row>
    <row r="201" spans="1:10">
      <c r="A201" s="1"/>
      <c r="B201" s="14"/>
      <c r="C201" s="14"/>
      <c r="D201" s="41"/>
      <c r="E201" s="16"/>
      <c r="G201" s="14"/>
      <c r="H201" s="14"/>
      <c r="I201" s="41"/>
      <c r="J201" s="16"/>
    </row>
    <row r="202" spans="1:10">
      <c r="A202" s="1"/>
      <c r="B202" s="14"/>
      <c r="C202" s="14"/>
      <c r="D202" s="41"/>
      <c r="E202" s="16"/>
      <c r="G202" s="14"/>
      <c r="H202" s="14"/>
      <c r="I202" s="41"/>
      <c r="J202" s="16"/>
    </row>
    <row r="203" spans="1:10">
      <c r="A203" s="1"/>
      <c r="B203" s="14"/>
      <c r="C203" s="14"/>
      <c r="D203" s="41"/>
      <c r="E203" s="16"/>
      <c r="G203" s="14"/>
      <c r="H203" s="14"/>
      <c r="I203" s="41"/>
      <c r="J203" s="16"/>
    </row>
    <row r="204" spans="1:10">
      <c r="A204" s="1"/>
      <c r="B204" s="14"/>
      <c r="C204" s="14"/>
      <c r="D204" s="41"/>
      <c r="E204" s="16"/>
      <c r="G204" s="14"/>
      <c r="H204" s="14"/>
      <c r="I204" s="41"/>
      <c r="J204" s="16"/>
    </row>
    <row r="205" spans="1:10">
      <c r="A205" s="1"/>
      <c r="B205" s="14"/>
      <c r="C205" s="14"/>
      <c r="D205" s="41"/>
      <c r="E205" s="16"/>
      <c r="G205" s="14"/>
      <c r="H205" s="14"/>
      <c r="I205" s="41"/>
      <c r="J205" s="16"/>
    </row>
    <row r="206" spans="1:10">
      <c r="A206" s="1"/>
      <c r="B206" s="14"/>
      <c r="C206" s="14"/>
      <c r="D206" s="41"/>
      <c r="E206" s="16"/>
      <c r="G206" s="14"/>
      <c r="H206" s="14"/>
      <c r="I206" s="41"/>
      <c r="J206" s="16"/>
    </row>
    <row r="207" spans="1:10">
      <c r="A207" s="1"/>
      <c r="B207" s="14"/>
      <c r="C207" s="14"/>
      <c r="D207" s="41"/>
      <c r="E207" s="16"/>
      <c r="G207" s="14"/>
      <c r="H207" s="14"/>
      <c r="I207" s="41"/>
      <c r="J207" s="16"/>
    </row>
    <row r="208" spans="1:10">
      <c r="A208" s="1"/>
      <c r="B208" s="14"/>
      <c r="C208" s="14"/>
      <c r="D208" s="41"/>
      <c r="E208" s="16"/>
      <c r="G208" s="14"/>
      <c r="H208" s="14"/>
      <c r="I208" s="41"/>
      <c r="J208" s="16"/>
    </row>
    <row r="209" spans="1:10">
      <c r="A209" s="1"/>
      <c r="B209" s="14"/>
      <c r="C209" s="14"/>
      <c r="D209" s="41"/>
      <c r="E209" s="16"/>
      <c r="G209" s="14"/>
      <c r="H209" s="14"/>
      <c r="I209" s="41"/>
      <c r="J209" s="16"/>
    </row>
    <row r="210" spans="1:10">
      <c r="A210" s="1"/>
      <c r="B210" s="14"/>
      <c r="C210" s="14"/>
      <c r="D210" s="41"/>
      <c r="E210" s="16"/>
      <c r="G210" s="14"/>
      <c r="H210" s="14"/>
      <c r="I210" s="41"/>
      <c r="J210" s="16"/>
    </row>
    <row r="211" spans="1:10">
      <c r="A211" s="1"/>
      <c r="B211" s="14"/>
      <c r="C211" s="14"/>
      <c r="D211" s="41"/>
      <c r="E211" s="16"/>
      <c r="G211" s="14"/>
      <c r="H211" s="14"/>
      <c r="I211" s="41"/>
      <c r="J211" s="16"/>
    </row>
    <row r="212" spans="1:10">
      <c r="A212" s="1"/>
      <c r="B212" s="14"/>
      <c r="C212" s="14"/>
      <c r="D212" s="41"/>
      <c r="E212" s="16"/>
      <c r="G212" s="14"/>
      <c r="H212" s="14"/>
      <c r="I212" s="41"/>
      <c r="J212" s="16"/>
    </row>
    <row r="213" spans="1:10">
      <c r="A213" s="1"/>
      <c r="B213" s="14"/>
      <c r="C213" s="14"/>
      <c r="D213" s="41"/>
      <c r="E213" s="16"/>
      <c r="G213" s="14"/>
      <c r="H213" s="14"/>
      <c r="I213" s="41"/>
      <c r="J213" s="16"/>
    </row>
    <row r="214" spans="1:10">
      <c r="A214" s="1"/>
      <c r="B214" s="14"/>
      <c r="C214" s="14"/>
      <c r="D214" s="41"/>
      <c r="E214" s="16"/>
      <c r="G214" s="14"/>
      <c r="H214" s="14"/>
      <c r="I214" s="41"/>
      <c r="J214" s="16"/>
    </row>
    <row r="215" spans="1:10">
      <c r="A215" s="1"/>
      <c r="B215" s="14"/>
      <c r="C215" s="14"/>
      <c r="D215" s="41"/>
      <c r="E215" s="16"/>
      <c r="G215" s="14"/>
      <c r="H215" s="14"/>
      <c r="I215" s="41"/>
      <c r="J215" s="16"/>
    </row>
    <row r="216" spans="1:10">
      <c r="A216" s="1"/>
      <c r="B216" s="14"/>
      <c r="C216" s="14"/>
      <c r="D216" s="41"/>
      <c r="E216" s="16"/>
      <c r="G216" s="14"/>
      <c r="H216" s="14"/>
      <c r="I216" s="41"/>
      <c r="J216" s="16"/>
    </row>
    <row r="217" spans="1:10">
      <c r="A217" s="1"/>
      <c r="B217" s="14"/>
      <c r="C217" s="14"/>
      <c r="D217" s="41"/>
      <c r="E217" s="16"/>
      <c r="G217" s="14"/>
      <c r="H217" s="14"/>
      <c r="I217" s="41"/>
      <c r="J217" s="16"/>
    </row>
    <row r="218" spans="1:10">
      <c r="A218" s="1"/>
      <c r="B218" s="14"/>
      <c r="C218" s="14"/>
      <c r="D218" s="41"/>
      <c r="E218" s="16"/>
      <c r="G218" s="14"/>
      <c r="H218" s="14"/>
      <c r="I218" s="41"/>
      <c r="J218" s="16"/>
    </row>
    <row r="219" spans="1:10">
      <c r="A219" s="1"/>
      <c r="B219" s="14"/>
      <c r="C219" s="14"/>
      <c r="D219" s="41"/>
      <c r="E219" s="16"/>
      <c r="G219" s="14"/>
      <c r="H219" s="14"/>
      <c r="I219" s="41"/>
      <c r="J219" s="16"/>
    </row>
    <row r="220" spans="1:10">
      <c r="A220" s="1"/>
      <c r="B220" s="14"/>
      <c r="C220" s="14"/>
      <c r="D220" s="41"/>
      <c r="E220" s="16"/>
      <c r="G220" s="14"/>
      <c r="H220" s="14"/>
      <c r="I220" s="41"/>
      <c r="J220" s="16"/>
    </row>
    <row r="221" spans="1:10">
      <c r="A221" s="1"/>
      <c r="B221" s="14"/>
      <c r="C221" s="14"/>
      <c r="D221" s="41"/>
      <c r="E221" s="16"/>
      <c r="G221" s="14"/>
      <c r="H221" s="14"/>
      <c r="I221" s="41"/>
      <c r="J221" s="16"/>
    </row>
    <row r="222" spans="1:10">
      <c r="A222" s="1"/>
      <c r="B222" s="14"/>
      <c r="C222" s="14"/>
      <c r="D222" s="41"/>
      <c r="E222" s="16"/>
      <c r="G222" s="14"/>
      <c r="H222" s="14"/>
      <c r="I222" s="41"/>
      <c r="J222" s="16"/>
    </row>
    <row r="223" spans="1:10">
      <c r="A223" s="1"/>
      <c r="B223" s="14"/>
      <c r="C223" s="14"/>
      <c r="D223" s="41"/>
      <c r="E223" s="16"/>
      <c r="G223" s="14"/>
      <c r="H223" s="14"/>
      <c r="I223" s="41"/>
      <c r="J223" s="16"/>
    </row>
    <row r="224" spans="1:10">
      <c r="A224" s="1"/>
      <c r="B224" s="14"/>
      <c r="C224" s="14"/>
      <c r="D224" s="41"/>
      <c r="E224" s="16"/>
      <c r="G224" s="14"/>
      <c r="H224" s="14"/>
      <c r="I224" s="41"/>
      <c r="J224" s="16"/>
    </row>
    <row r="225" spans="1:10">
      <c r="A225" s="1"/>
      <c r="B225" s="14"/>
      <c r="C225" s="14"/>
      <c r="D225" s="41"/>
      <c r="E225" s="16"/>
      <c r="G225" s="14"/>
      <c r="H225" s="14"/>
      <c r="I225" s="41"/>
      <c r="J225" s="16"/>
    </row>
    <row r="226" spans="1:10">
      <c r="A226" s="1"/>
      <c r="B226" s="14"/>
      <c r="C226" s="14"/>
      <c r="D226" s="41"/>
      <c r="E226" s="16"/>
      <c r="G226" s="14"/>
      <c r="H226" s="14"/>
      <c r="I226" s="41"/>
      <c r="J226" s="16"/>
    </row>
    <row r="227" spans="1:10">
      <c r="A227" s="1"/>
      <c r="B227" s="14"/>
      <c r="C227" s="14"/>
      <c r="D227" s="41"/>
      <c r="E227" s="16"/>
      <c r="G227" s="14"/>
      <c r="H227" s="14"/>
      <c r="I227" s="41"/>
      <c r="J227" s="16"/>
    </row>
    <row r="228" spans="1:10">
      <c r="A228" s="1"/>
      <c r="B228" s="14"/>
      <c r="C228" s="14"/>
      <c r="D228" s="41"/>
      <c r="E228" s="16"/>
      <c r="G228" s="14"/>
      <c r="H228" s="14"/>
      <c r="I228" s="41"/>
      <c r="J228" s="16"/>
    </row>
    <row r="229" spans="1:10">
      <c r="A229" s="1"/>
      <c r="B229" s="14"/>
      <c r="C229" s="14"/>
      <c r="D229" s="41"/>
      <c r="E229" s="16"/>
      <c r="G229" s="14"/>
      <c r="H229" s="14"/>
      <c r="I229" s="41"/>
      <c r="J229" s="16"/>
    </row>
    <row r="230" spans="1:10">
      <c r="A230" s="1"/>
      <c r="B230" s="14"/>
      <c r="C230" s="14"/>
      <c r="D230" s="41"/>
      <c r="E230" s="16"/>
      <c r="G230" s="14"/>
      <c r="H230" s="14"/>
      <c r="I230" s="41"/>
      <c r="J230" s="16"/>
    </row>
    <row r="231" spans="1:10">
      <c r="A231" s="1"/>
      <c r="B231" s="14"/>
      <c r="C231" s="14"/>
      <c r="D231" s="41"/>
      <c r="E231" s="16"/>
      <c r="G231" s="14"/>
      <c r="H231" s="14"/>
      <c r="I231" s="41"/>
      <c r="J231" s="16"/>
    </row>
    <row r="232" spans="1:10">
      <c r="A232" s="1"/>
      <c r="B232" s="14"/>
      <c r="C232" s="14"/>
      <c r="D232" s="41"/>
      <c r="E232" s="16"/>
      <c r="G232" s="14"/>
      <c r="H232" s="14"/>
      <c r="I232" s="41"/>
      <c r="J232" s="16"/>
    </row>
    <row r="233" spans="1:10">
      <c r="A233" s="1"/>
      <c r="B233" s="14"/>
      <c r="C233" s="14"/>
      <c r="D233" s="41"/>
      <c r="E233" s="16"/>
      <c r="G233" s="14"/>
      <c r="H233" s="14"/>
      <c r="I233" s="41"/>
      <c r="J233" s="16"/>
    </row>
    <row r="234" spans="1:10">
      <c r="A234" s="1"/>
      <c r="B234" s="14"/>
      <c r="C234" s="14"/>
      <c r="D234" s="41"/>
      <c r="E234" s="16"/>
      <c r="G234" s="14"/>
      <c r="H234" s="14"/>
      <c r="I234" s="41"/>
      <c r="J234" s="16"/>
    </row>
    <row r="235" spans="1:10">
      <c r="A235" s="1"/>
      <c r="B235" s="14"/>
      <c r="C235" s="14"/>
      <c r="D235" s="41"/>
      <c r="E235" s="16"/>
      <c r="G235" s="14"/>
      <c r="H235" s="14"/>
      <c r="I235" s="41"/>
      <c r="J235" s="16"/>
    </row>
    <row r="236" spans="1:10">
      <c r="A236" s="1"/>
      <c r="B236" s="14"/>
      <c r="C236" s="14"/>
      <c r="D236" s="41"/>
      <c r="E236" s="16"/>
      <c r="G236" s="14"/>
      <c r="H236" s="14"/>
      <c r="I236" s="41"/>
      <c r="J236" s="16"/>
    </row>
    <row r="237" spans="1:10">
      <c r="A237" s="1"/>
      <c r="B237" s="14"/>
      <c r="C237" s="14"/>
      <c r="D237" s="41"/>
      <c r="E237" s="16"/>
      <c r="G237" s="14"/>
      <c r="H237" s="14"/>
      <c r="I237" s="41"/>
      <c r="J237" s="16"/>
    </row>
    <row r="238" spans="1:10">
      <c r="A238" s="1"/>
      <c r="B238" s="14"/>
      <c r="C238" s="14"/>
      <c r="D238" s="41"/>
      <c r="E238" s="16"/>
      <c r="G238" s="14"/>
      <c r="H238" s="14"/>
      <c r="I238" s="41"/>
      <c r="J238" s="16"/>
    </row>
    <row r="239" spans="1:10">
      <c r="A239" s="1"/>
      <c r="B239" s="14"/>
      <c r="C239" s="14"/>
      <c r="D239" s="41"/>
      <c r="E239" s="16"/>
      <c r="G239" s="14"/>
      <c r="H239" s="14"/>
      <c r="I239" s="41"/>
      <c r="J239" s="16"/>
    </row>
    <row r="240" spans="1:10">
      <c r="A240" s="1"/>
      <c r="B240" s="14"/>
      <c r="C240" s="14"/>
      <c r="D240" s="41"/>
      <c r="E240" s="16"/>
      <c r="G240" s="14"/>
      <c r="H240" s="14"/>
      <c r="I240" s="41"/>
      <c r="J240" s="16"/>
    </row>
    <row r="241" spans="1:10">
      <c r="A241" s="1"/>
      <c r="B241" s="14"/>
      <c r="C241" s="14"/>
      <c r="D241" s="41"/>
      <c r="E241" s="16"/>
      <c r="G241" s="14"/>
      <c r="H241" s="14"/>
      <c r="I241" s="41"/>
      <c r="J241" s="16"/>
    </row>
    <row r="242" spans="1:10">
      <c r="A242" s="1"/>
      <c r="B242" s="14"/>
      <c r="C242" s="14"/>
      <c r="D242" s="41"/>
      <c r="E242" s="16"/>
      <c r="G242" s="14"/>
      <c r="H242" s="14"/>
      <c r="I242" s="41"/>
      <c r="J242" s="16"/>
    </row>
    <row r="243" spans="1:10">
      <c r="A243" s="1"/>
      <c r="B243" s="14"/>
      <c r="C243" s="14"/>
      <c r="D243" s="41"/>
      <c r="E243" s="16"/>
      <c r="G243" s="14"/>
      <c r="H243" s="14"/>
      <c r="I243" s="41"/>
      <c r="J243" s="16"/>
    </row>
    <row r="244" spans="1:10">
      <c r="A244" s="1"/>
      <c r="B244" s="14"/>
      <c r="C244" s="14"/>
      <c r="D244" s="41"/>
      <c r="E244" s="16"/>
      <c r="G244" s="14"/>
      <c r="H244" s="14"/>
      <c r="I244" s="41"/>
      <c r="J244" s="16"/>
    </row>
    <row r="245" spans="1:10">
      <c r="A245" s="1"/>
      <c r="B245" s="14"/>
      <c r="C245" s="14"/>
      <c r="D245" s="41"/>
      <c r="E245" s="16"/>
      <c r="G245" s="14"/>
      <c r="H245" s="14"/>
      <c r="I245" s="41"/>
      <c r="J245" s="16"/>
    </row>
    <row r="246" spans="1:10">
      <c r="A246" s="1"/>
      <c r="B246" s="14"/>
      <c r="C246" s="14"/>
      <c r="D246" s="41"/>
      <c r="E246" s="16"/>
      <c r="G246" s="14"/>
      <c r="H246" s="14"/>
      <c r="I246" s="41"/>
      <c r="J246" s="16"/>
    </row>
    <row r="247" spans="1:10">
      <c r="A247" s="1"/>
      <c r="B247" s="14"/>
      <c r="C247" s="14"/>
      <c r="D247" s="41"/>
      <c r="E247" s="16"/>
      <c r="G247" s="14"/>
      <c r="H247" s="14"/>
      <c r="I247" s="41"/>
      <c r="J247" s="16"/>
    </row>
    <row r="248" spans="1:10">
      <c r="A248" s="1"/>
      <c r="B248" s="14"/>
      <c r="C248" s="14"/>
      <c r="D248" s="41"/>
      <c r="E248" s="16"/>
      <c r="G248" s="14"/>
      <c r="H248" s="14"/>
      <c r="I248" s="41"/>
      <c r="J248" s="16"/>
    </row>
    <row r="249" spans="1:10">
      <c r="A249" s="1"/>
      <c r="B249" s="14"/>
      <c r="C249" s="14"/>
      <c r="D249" s="41"/>
      <c r="E249" s="16"/>
      <c r="G249" s="14"/>
      <c r="H249" s="14"/>
      <c r="I249" s="41"/>
      <c r="J249" s="16"/>
    </row>
    <row r="250" spans="1:10">
      <c r="A250" s="1"/>
      <c r="B250" s="14"/>
      <c r="C250" s="14"/>
      <c r="D250" s="41"/>
      <c r="E250" s="16"/>
      <c r="G250" s="14"/>
      <c r="H250" s="14"/>
      <c r="I250" s="41"/>
      <c r="J250" s="16"/>
    </row>
    <row r="251" spans="1:10">
      <c r="A251" s="1"/>
      <c r="B251" s="14"/>
      <c r="C251" s="14"/>
      <c r="D251" s="41"/>
      <c r="E251" s="16"/>
      <c r="G251" s="14"/>
      <c r="H251" s="14"/>
      <c r="I251" s="41"/>
      <c r="J251" s="16"/>
    </row>
    <row r="252" spans="1:10">
      <c r="A252" s="1"/>
      <c r="B252" s="14"/>
      <c r="C252" s="14"/>
      <c r="D252" s="41"/>
      <c r="E252" s="16"/>
      <c r="G252" s="14"/>
      <c r="H252" s="14"/>
      <c r="I252" s="41"/>
      <c r="J252" s="16"/>
    </row>
    <row r="253" spans="1:10">
      <c r="A253" s="1"/>
      <c r="B253" s="14"/>
      <c r="C253" s="14"/>
      <c r="D253" s="41"/>
      <c r="E253" s="16"/>
      <c r="G253" s="14"/>
      <c r="H253" s="14"/>
      <c r="I253" s="41"/>
      <c r="J253" s="16"/>
    </row>
    <row r="254" spans="1:10">
      <c r="G254" s="14"/>
      <c r="H254" s="14"/>
      <c r="I254" s="41"/>
      <c r="J254" s="16"/>
    </row>
  </sheetData>
  <mergeCells count="15">
    <mergeCell ref="H14:H19"/>
    <mergeCell ref="H21:H22"/>
    <mergeCell ref="J5:J8"/>
    <mergeCell ref="I14:I19"/>
    <mergeCell ref="J14:J19"/>
    <mergeCell ref="I21:I22"/>
    <mergeCell ref="J21:J22"/>
    <mergeCell ref="B5:B7"/>
    <mergeCell ref="D5:D7"/>
    <mergeCell ref="E5:E7"/>
    <mergeCell ref="H5:H8"/>
    <mergeCell ref="I5:I8"/>
    <mergeCell ref="A1:J1"/>
    <mergeCell ref="A2:E2"/>
    <mergeCell ref="F2:J2"/>
  </mergeCells>
  <phoneticPr fontId="2" type="noConversion"/>
  <pageMargins left="0" right="0" top="0" bottom="0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2024결산</vt:lpstr>
      <vt:lpstr>2025예산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2025-01-16T02:43:24Z</cp:lastPrinted>
  <dcterms:created xsi:type="dcterms:W3CDTF">2024-01-15T05:00:12Z</dcterms:created>
  <dcterms:modified xsi:type="dcterms:W3CDTF">2025-08-17T13:48:08Z</dcterms:modified>
</cp:coreProperties>
</file>