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blic\Documents\■2025년\25년 ※외부제출\YWCA(법인)\햇살의집 예산및 결산서\"/>
    </mc:Choice>
  </mc:AlternateContent>
  <bookViews>
    <workbookView xWindow="0" yWindow="0" windowWidth="28800" windowHeight="12165"/>
  </bookViews>
  <sheets>
    <sheet name="2023예산  " sheetId="3" r:id="rId1"/>
  </sheets>
  <calcPr calcId="162913"/>
</workbook>
</file>

<file path=xl/calcChain.xml><?xml version="1.0" encoding="utf-8"?>
<calcChain xmlns="http://schemas.openxmlformats.org/spreadsheetml/2006/main">
  <c r="K6" i="3" l="1"/>
  <c r="K7" i="3"/>
  <c r="K8" i="3"/>
  <c r="K10" i="3"/>
  <c r="K12" i="3"/>
  <c r="K13" i="3"/>
  <c r="K14" i="3"/>
  <c r="K15" i="3"/>
  <c r="K16" i="3"/>
  <c r="K17" i="3"/>
  <c r="K18" i="3"/>
  <c r="K19" i="3"/>
  <c r="K20" i="3"/>
  <c r="K21" i="3"/>
  <c r="K22" i="3"/>
  <c r="K23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4" i="3"/>
  <c r="D4" i="3"/>
  <c r="J23" i="3"/>
  <c r="F22" i="3"/>
  <c r="F21" i="3"/>
  <c r="F20" i="3"/>
  <c r="F19" i="3"/>
  <c r="F18" i="3"/>
  <c r="F17" i="3"/>
  <c r="F16" i="3"/>
  <c r="F15" i="3"/>
  <c r="F14" i="3"/>
  <c r="F13" i="3"/>
  <c r="F12" i="3"/>
  <c r="H11" i="3"/>
  <c r="F11" i="3"/>
  <c r="H10" i="3"/>
  <c r="I10" i="3"/>
  <c r="I4" i="3" s="1"/>
  <c r="F10" i="3"/>
  <c r="F9" i="3"/>
  <c r="C8" i="3"/>
  <c r="F8" i="3" s="1"/>
  <c r="F7" i="3"/>
  <c r="F6" i="3"/>
  <c r="H5" i="3"/>
  <c r="K5" i="3" s="1"/>
  <c r="F5" i="3"/>
  <c r="C4" i="3"/>
  <c r="H4" i="3" l="1"/>
  <c r="K4" i="3"/>
  <c r="F4" i="3"/>
</calcChain>
</file>

<file path=xl/sharedStrings.xml><?xml version="1.0" encoding="utf-8"?>
<sst xmlns="http://schemas.openxmlformats.org/spreadsheetml/2006/main" count="54" uniqueCount="43">
  <si>
    <t>대비(%)</t>
    <phoneticPr fontId="10" type="noConversion"/>
  </si>
  <si>
    <t>2022년도            예 산 액</t>
    <phoneticPr fontId="10" type="noConversion"/>
  </si>
  <si>
    <t>세      입</t>
    <phoneticPr fontId="10" type="noConversion"/>
  </si>
  <si>
    <t xml:space="preserve"> 세      출</t>
    <phoneticPr fontId="10" type="noConversion"/>
  </si>
  <si>
    <t>기능보강</t>
    <phoneticPr fontId="2" type="noConversion"/>
  </si>
  <si>
    <t>증   감</t>
    <phoneticPr fontId="10" type="noConversion"/>
  </si>
  <si>
    <t>과   목</t>
    <phoneticPr fontId="10" type="noConversion"/>
  </si>
  <si>
    <t>총   계</t>
    <phoneticPr fontId="10" type="noConversion"/>
  </si>
  <si>
    <t>후원금(이월금)</t>
  </si>
  <si>
    <t>국비 운영지원</t>
    <phoneticPr fontId="2" type="noConversion"/>
  </si>
  <si>
    <t>복지수당</t>
  </si>
  <si>
    <t>치료회복사업</t>
  </si>
  <si>
    <t>생계비</t>
  </si>
  <si>
    <t>의료비</t>
    <phoneticPr fontId="2" type="noConversion"/>
  </si>
  <si>
    <t>직업훈련비</t>
  </si>
  <si>
    <t>강원공동모금회</t>
  </si>
  <si>
    <t>양성평등기금</t>
    <phoneticPr fontId="2" type="noConversion"/>
  </si>
  <si>
    <t>월드비젼자립지원</t>
    <phoneticPr fontId="2" type="noConversion"/>
  </si>
  <si>
    <t>급여</t>
  </si>
  <si>
    <t>사회보험</t>
  </si>
  <si>
    <t>퇴직금</t>
  </si>
  <si>
    <t>운영비</t>
  </si>
  <si>
    <t>기능보강</t>
  </si>
  <si>
    <t>월드비전자립지원</t>
    <phoneticPr fontId="2" type="noConversion"/>
  </si>
  <si>
    <t>시설운영 및 
난방비지원</t>
    <phoneticPr fontId="2" type="noConversion"/>
  </si>
  <si>
    <t>복지수당</t>
    <phoneticPr fontId="2" type="noConversion"/>
  </si>
  <si>
    <t>2023년도            예 산 액</t>
    <phoneticPr fontId="10" type="noConversion"/>
  </si>
  <si>
    <r>
      <rPr>
        <b/>
        <sz val="20"/>
        <color rgb="FFFF0000"/>
        <rFont val="바탕"/>
        <family val="1"/>
        <charset val="129"/>
      </rPr>
      <t xml:space="preserve">2023년도 </t>
    </r>
    <r>
      <rPr>
        <b/>
        <sz val="20"/>
        <rFont val="바탕"/>
        <family val="1"/>
        <charset val="129"/>
      </rPr>
      <t xml:space="preserve"> 속초YWCA 햇살의 집 예산 </t>
    </r>
    <r>
      <rPr>
        <b/>
        <sz val="12"/>
        <rFont val="바탕"/>
        <family val="1"/>
        <charset val="129"/>
      </rPr>
      <t>(세입,세출 총괄표)          2023. 1. 1 - 12.31</t>
    </r>
    <phoneticPr fontId="2" type="noConversion"/>
  </si>
  <si>
    <t>운영비(이월금)</t>
    <phoneticPr fontId="2" type="noConversion"/>
  </si>
  <si>
    <t>사업비(이월금)</t>
    <phoneticPr fontId="2" type="noConversion"/>
  </si>
  <si>
    <t>비지정후원금</t>
    <phoneticPr fontId="2" type="noConversion"/>
  </si>
  <si>
    <t>법인전입금</t>
    <phoneticPr fontId="2" type="noConversion"/>
  </si>
  <si>
    <t>자립지원금</t>
    <phoneticPr fontId="2" type="noConversion"/>
  </si>
  <si>
    <t>여성권익증진시설
처우개선</t>
    <phoneticPr fontId="2" type="noConversion"/>
  </si>
  <si>
    <t>업무추진비</t>
    <phoneticPr fontId="2" type="noConversion"/>
  </si>
  <si>
    <t>사업운영비</t>
    <phoneticPr fontId="2" type="noConversion"/>
  </si>
  <si>
    <t>자립지원금</t>
    <phoneticPr fontId="2" type="noConversion"/>
  </si>
  <si>
    <t>의료비</t>
    <phoneticPr fontId="2" type="noConversion"/>
  </si>
  <si>
    <t>비지정후원</t>
    <phoneticPr fontId="2" type="noConversion"/>
  </si>
  <si>
    <t>법인전출금</t>
    <phoneticPr fontId="2" type="noConversion"/>
  </si>
  <si>
    <t>반환금</t>
    <phoneticPr fontId="2" type="noConversion"/>
  </si>
  <si>
    <t>잡수입</t>
    <phoneticPr fontId="2" type="noConversion"/>
  </si>
  <si>
    <t>기타예금이자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</si>
</sst>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[Red]\▲#,##0;#,##0"/>
    <numFmt numFmtId="177" formatCode="[Red]\▲#,##0;#,##0;&quot;변동없음&quot;"/>
    <numFmt numFmtId="179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바탕"/>
      <family val="1"/>
      <charset val="129"/>
    </font>
    <font>
      <sz val="11"/>
      <name val="돋움"/>
      <family val="3"/>
      <charset val="129"/>
    </font>
    <font>
      <b/>
      <sz val="11"/>
      <name val="바탕"/>
      <family val="1"/>
      <charset val="129"/>
    </font>
    <font>
      <sz val="11"/>
      <color theme="1"/>
      <name val="바탕"/>
      <family val="1"/>
      <charset val="129"/>
    </font>
    <font>
      <b/>
      <sz val="20"/>
      <name val="바탕"/>
      <family val="1"/>
      <charset val="129"/>
    </font>
    <font>
      <sz val="11"/>
      <name val="바탕"/>
      <family val="1"/>
      <charset val="129"/>
    </font>
    <font>
      <sz val="10"/>
      <color theme="1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20"/>
      <color rgb="FFFF0000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0" fontId="0" fillId="0" borderId="0" xfId="0" applyAlignment="1"/>
    <xf numFmtId="177" fontId="8" fillId="0" borderId="5" xfId="2" applyNumberFormat="1" applyFont="1" applyFill="1" applyBorder="1" applyAlignment="1">
      <alignment horizontal="right" vertical="center"/>
    </xf>
    <xf numFmtId="0" fontId="3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 shrinkToFit="1"/>
    </xf>
    <xf numFmtId="177" fontId="8" fillId="0" borderId="2" xfId="2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 wrapText="1" shrinkToFit="1"/>
    </xf>
    <xf numFmtId="41" fontId="12" fillId="3" borderId="16" xfId="1" applyFont="1" applyFill="1" applyBorder="1">
      <alignment vertical="center"/>
    </xf>
    <xf numFmtId="0" fontId="8" fillId="0" borderId="7" xfId="0" applyFont="1" applyBorder="1" applyAlignment="1">
      <alignment horizontal="center" vertical="center" wrapText="1" shrinkToFit="1"/>
    </xf>
    <xf numFmtId="41" fontId="8" fillId="0" borderId="5" xfId="3" applyFont="1" applyFill="1" applyBorder="1" applyAlignment="1">
      <alignment horizontal="right" vertical="center"/>
    </xf>
    <xf numFmtId="41" fontId="8" fillId="0" borderId="9" xfId="3" applyFont="1" applyFill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41" fontId="8" fillId="2" borderId="5" xfId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41" fontId="8" fillId="0" borderId="5" xfId="1" applyFont="1" applyFill="1" applyBorder="1">
      <alignment vertical="center"/>
    </xf>
    <xf numFmtId="41" fontId="6" fillId="0" borderId="2" xfId="1" applyFont="1" applyFill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8" fillId="0" borderId="5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right"/>
    </xf>
    <xf numFmtId="41" fontId="5" fillId="4" borderId="16" xfId="2" applyNumberFormat="1" applyFont="1" applyFill="1" applyBorder="1" applyAlignment="1">
      <alignment horizontal="right" vertical="center"/>
    </xf>
    <xf numFmtId="176" fontId="8" fillId="2" borderId="19" xfId="0" applyNumberFormat="1" applyFont="1" applyFill="1" applyBorder="1" applyAlignment="1">
      <alignment horizontal="right" vertical="center"/>
    </xf>
    <xf numFmtId="41" fontId="8" fillId="0" borderId="5" xfId="1" applyFont="1" applyBorder="1">
      <alignment vertical="center"/>
    </xf>
    <xf numFmtId="41" fontId="8" fillId="2" borderId="5" xfId="0" applyNumberFormat="1" applyFont="1" applyFill="1" applyBorder="1" applyAlignment="1">
      <alignment horizontal="right" vertical="center"/>
    </xf>
    <xf numFmtId="41" fontId="8" fillId="0" borderId="13" xfId="1" applyFont="1" applyFill="1" applyBorder="1" applyAlignment="1">
      <alignment horizontal="center" vertical="center"/>
    </xf>
    <xf numFmtId="41" fontId="8" fillId="2" borderId="5" xfId="3" applyFont="1" applyFill="1" applyBorder="1" applyAlignment="1">
      <alignment horizontal="right" vertical="center"/>
    </xf>
    <xf numFmtId="41" fontId="8" fillId="2" borderId="7" xfId="1" applyFont="1" applyFill="1" applyBorder="1" applyAlignment="1">
      <alignment horizontal="right" vertical="center"/>
    </xf>
    <xf numFmtId="41" fontId="8" fillId="2" borderId="9" xfId="0" applyNumberFormat="1" applyFont="1" applyFill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9" fillId="0" borderId="8" xfId="2" applyFont="1" applyFill="1" applyBorder="1" applyAlignment="1">
      <alignment horizontal="center" vertical="center" wrapText="1" shrinkToFit="1"/>
    </xf>
    <xf numFmtId="0" fontId="9" fillId="0" borderId="7" xfId="2" applyFont="1" applyFill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76" fontId="5" fillId="3" borderId="17" xfId="0" applyNumberFormat="1" applyFont="1" applyFill="1" applyBorder="1" applyAlignment="1">
      <alignment horizontal="right" vertical="center"/>
    </xf>
    <xf numFmtId="177" fontId="5" fillId="3" borderId="17" xfId="2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6" xfId="2" applyNumberFormat="1" applyFont="1" applyFill="1" applyBorder="1" applyAlignment="1">
      <alignment horizontal="right" vertical="center"/>
    </xf>
    <xf numFmtId="176" fontId="8" fillId="2" borderId="19" xfId="0" applyNumberFormat="1" applyFont="1" applyFill="1" applyBorder="1" applyAlignment="1">
      <alignment horizontal="right" vertical="center"/>
    </xf>
    <xf numFmtId="177" fontId="8" fillId="0" borderId="5" xfId="2" applyNumberFormat="1" applyFont="1" applyFill="1" applyBorder="1" applyAlignment="1">
      <alignment horizontal="right" vertical="center"/>
    </xf>
    <xf numFmtId="176" fontId="8" fillId="0" borderId="23" xfId="0" applyNumberFormat="1" applyFont="1" applyFill="1" applyBorder="1" applyAlignment="1">
      <alignment horizontal="right" vertical="center"/>
    </xf>
    <xf numFmtId="176" fontId="8" fillId="0" borderId="24" xfId="0" applyNumberFormat="1" applyFont="1" applyFill="1" applyBorder="1" applyAlignment="1">
      <alignment horizontal="right" vertical="center"/>
    </xf>
    <xf numFmtId="0" fontId="6" fillId="0" borderId="24" xfId="0" applyFont="1" applyBorder="1" applyAlignment="1">
      <alignment horizontal="right" vertical="center"/>
    </xf>
    <xf numFmtId="0" fontId="6" fillId="0" borderId="9" xfId="0" applyFont="1" applyBorder="1" applyAlignment="1">
      <alignment horizontal="right"/>
    </xf>
    <xf numFmtId="177" fontId="5" fillId="0" borderId="5" xfId="2" applyNumberFormat="1" applyFont="1" applyFill="1" applyBorder="1" applyAlignment="1">
      <alignment horizontal="right" vertical="center"/>
    </xf>
    <xf numFmtId="177" fontId="5" fillId="0" borderId="9" xfId="2" applyNumberFormat="1" applyFont="1" applyFill="1" applyBorder="1" applyAlignment="1">
      <alignment horizontal="right" vertical="center"/>
    </xf>
    <xf numFmtId="41" fontId="8" fillId="0" borderId="9" xfId="1" applyFont="1" applyBorder="1">
      <alignment vertical="center"/>
    </xf>
  </cellXfs>
  <cellStyles count="6">
    <cellStyle name="쉼표 [0]" xfId="1" builtinId="6"/>
    <cellStyle name="쉼표 [0] 2" xfId="3"/>
    <cellStyle name="쉼표 [0] 2 2" xfId="5"/>
    <cellStyle name="쉼표 [0] 3" xfId="4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view="pageBreakPreview" zoomScaleNormal="100" zoomScaleSheetLayoutView="100" workbookViewId="0">
      <selection activeCell="D30" sqref="D30"/>
    </sheetView>
  </sheetViews>
  <sheetFormatPr defaultRowHeight="16.5" x14ac:dyDescent="0.3"/>
  <cols>
    <col min="1" max="1" width="8" customWidth="1"/>
    <col min="2" max="2" width="6.875" customWidth="1"/>
    <col min="3" max="4" width="16.25" bestFit="1" customWidth="1"/>
    <col min="5" max="5" width="14.375" customWidth="1"/>
    <col min="6" max="6" width="7.375" customWidth="1"/>
    <col min="7" max="9" width="14.75" customWidth="1"/>
    <col min="10" max="10" width="13.125" customWidth="1"/>
    <col min="11" max="11" width="8.25" customWidth="1"/>
  </cols>
  <sheetData>
    <row r="1" spans="1:11" ht="35.25" customHeight="1" thickBot="1" x14ac:dyDescent="0.35">
      <c r="A1" s="37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s="1" customFormat="1" ht="21.75" customHeight="1" thickBot="1" x14ac:dyDescent="0.35">
      <c r="A2" s="40" t="s">
        <v>2</v>
      </c>
      <c r="B2" s="41"/>
      <c r="C2" s="41"/>
      <c r="D2" s="41"/>
      <c r="E2" s="41"/>
      <c r="F2" s="42"/>
      <c r="G2" s="40" t="s">
        <v>3</v>
      </c>
      <c r="H2" s="41"/>
      <c r="I2" s="41"/>
      <c r="J2" s="41"/>
      <c r="K2" s="42"/>
    </row>
    <row r="3" spans="1:11" s="1" customFormat="1" ht="28.5" customHeight="1" thickBot="1" x14ac:dyDescent="0.35">
      <c r="A3" s="35" t="s">
        <v>6</v>
      </c>
      <c r="B3" s="36"/>
      <c r="C3" s="3" t="s">
        <v>26</v>
      </c>
      <c r="D3" s="3" t="s">
        <v>1</v>
      </c>
      <c r="E3" s="4" t="s">
        <v>5</v>
      </c>
      <c r="F3" s="5" t="s">
        <v>0</v>
      </c>
      <c r="G3" s="6" t="s">
        <v>6</v>
      </c>
      <c r="H3" s="3" t="s">
        <v>26</v>
      </c>
      <c r="I3" s="3" t="s">
        <v>1</v>
      </c>
      <c r="J3" s="4" t="s">
        <v>5</v>
      </c>
      <c r="K3" s="5" t="s">
        <v>0</v>
      </c>
    </row>
    <row r="4" spans="1:11" s="1" customFormat="1" ht="20.25" customHeight="1" thickBot="1" x14ac:dyDescent="0.35">
      <c r="A4" s="43" t="s">
        <v>7</v>
      </c>
      <c r="B4" s="44"/>
      <c r="C4" s="26">
        <f>SUM(C5:C24)</f>
        <v>366759666</v>
      </c>
      <c r="D4" s="26">
        <f>SUM(D5:D24)</f>
        <v>349193004</v>
      </c>
      <c r="E4" s="65">
        <f>SUM(D4-C4)</f>
        <v>-17566662</v>
      </c>
      <c r="F4" s="66">
        <f>ROUND(C4/D4*100-100,0)</f>
        <v>5</v>
      </c>
      <c r="G4" s="63" t="s">
        <v>7</v>
      </c>
      <c r="H4" s="10">
        <f>SUM(H5:H26)</f>
        <v>366759666</v>
      </c>
      <c r="I4" s="10">
        <f>SUM(I5:I26)</f>
        <v>349193004</v>
      </c>
      <c r="J4" s="67">
        <f>SUM(I4-H4)</f>
        <v>-17566662</v>
      </c>
      <c r="K4" s="64">
        <f>ROUND(H4/I4*100-100,0)</f>
        <v>5</v>
      </c>
    </row>
    <row r="5" spans="1:11" s="1" customFormat="1" ht="15" customHeight="1" x14ac:dyDescent="0.3">
      <c r="A5" s="45" t="s">
        <v>28</v>
      </c>
      <c r="B5" s="46"/>
      <c r="C5" s="33">
        <v>771589</v>
      </c>
      <c r="D5" s="33">
        <v>10586963</v>
      </c>
      <c r="E5" s="75">
        <f t="shared" ref="E5:E24" si="0">SUM(D5-C5)</f>
        <v>9815374</v>
      </c>
      <c r="F5" s="70">
        <f>ROUND(C5/D5*100-100,0)</f>
        <v>-93</v>
      </c>
      <c r="G5" s="34" t="s">
        <v>18</v>
      </c>
      <c r="H5" s="76">
        <f>196735700+9812000+4953000</f>
        <v>211500700</v>
      </c>
      <c r="I5" s="76">
        <v>190346450</v>
      </c>
      <c r="J5" s="75">
        <f t="shared" ref="J5:J22" si="1">SUM(I5-H5)</f>
        <v>-21154250</v>
      </c>
      <c r="K5" s="27">
        <f>ROUND(H5/I5*100-100,0)</f>
        <v>11</v>
      </c>
    </row>
    <row r="6" spans="1:11" s="1" customFormat="1" ht="15" customHeight="1" x14ac:dyDescent="0.3">
      <c r="A6" s="47" t="s">
        <v>8</v>
      </c>
      <c r="B6" s="48"/>
      <c r="C6" s="16">
        <v>1393341</v>
      </c>
      <c r="D6" s="16">
        <v>15815</v>
      </c>
      <c r="E6" s="74">
        <f t="shared" si="0"/>
        <v>-1377526</v>
      </c>
      <c r="F6" s="71">
        <f>ROUND(C6/D6*100-100,0)</f>
        <v>8710</v>
      </c>
      <c r="G6" s="22" t="s">
        <v>25</v>
      </c>
      <c r="H6" s="24">
        <v>11640000</v>
      </c>
      <c r="I6" s="24">
        <v>21227000</v>
      </c>
      <c r="J6" s="74">
        <f t="shared" si="1"/>
        <v>9587000</v>
      </c>
      <c r="K6" s="68">
        <f t="shared" ref="K6:K24" si="2">ROUND(H6/I6*100-100,0)</f>
        <v>-45</v>
      </c>
    </row>
    <row r="7" spans="1:11" s="1" customFormat="1" ht="15" customHeight="1" x14ac:dyDescent="0.3">
      <c r="A7" s="49" t="s">
        <v>29</v>
      </c>
      <c r="B7" s="50"/>
      <c r="C7" s="16">
        <v>1046356</v>
      </c>
      <c r="D7" s="16">
        <v>967226</v>
      </c>
      <c r="E7" s="74">
        <f t="shared" si="0"/>
        <v>-79130</v>
      </c>
      <c r="F7" s="71">
        <f>ROUND(C7/D7*100-100,0)</f>
        <v>8</v>
      </c>
      <c r="G7" s="22" t="s">
        <v>19</v>
      </c>
      <c r="H7" s="28">
        <v>20604410</v>
      </c>
      <c r="I7" s="28">
        <v>17161900</v>
      </c>
      <c r="J7" s="74">
        <f t="shared" si="1"/>
        <v>-3442510</v>
      </c>
      <c r="K7" s="68">
        <f t="shared" si="2"/>
        <v>20</v>
      </c>
    </row>
    <row r="8" spans="1:11" s="1" customFormat="1" ht="18.75" customHeight="1" x14ac:dyDescent="0.3">
      <c r="A8" s="49" t="s">
        <v>9</v>
      </c>
      <c r="B8" s="50"/>
      <c r="C8" s="16">
        <f>216804000+600000+9812000</f>
        <v>227216000</v>
      </c>
      <c r="D8" s="16">
        <v>204606000</v>
      </c>
      <c r="E8" s="74">
        <f t="shared" si="0"/>
        <v>-22610000</v>
      </c>
      <c r="F8" s="71">
        <f>ROUND(C8/D8*100-100,0)</f>
        <v>11</v>
      </c>
      <c r="G8" s="22" t="s">
        <v>20</v>
      </c>
      <c r="H8" s="28">
        <v>17212090</v>
      </c>
      <c r="I8" s="28">
        <v>14338000</v>
      </c>
      <c r="J8" s="74">
        <f t="shared" si="1"/>
        <v>-2874090</v>
      </c>
      <c r="K8" s="68">
        <f t="shared" si="2"/>
        <v>20</v>
      </c>
    </row>
    <row r="9" spans="1:11" s="1" customFormat="1" ht="25.5" customHeight="1" x14ac:dyDescent="0.3">
      <c r="A9" s="51" t="s">
        <v>24</v>
      </c>
      <c r="B9" s="52"/>
      <c r="C9" s="16">
        <v>17000000</v>
      </c>
      <c r="D9" s="16">
        <v>17000000</v>
      </c>
      <c r="E9" s="74">
        <f t="shared" si="0"/>
        <v>0</v>
      </c>
      <c r="F9" s="71">
        <f>ROUND(C9/D9*100-100,0)</f>
        <v>0</v>
      </c>
      <c r="G9" s="22" t="s">
        <v>34</v>
      </c>
      <c r="H9" s="24">
        <v>128000</v>
      </c>
      <c r="I9" s="24">
        <v>0</v>
      </c>
      <c r="J9" s="74">
        <f t="shared" si="1"/>
        <v>-128000</v>
      </c>
      <c r="K9" s="68"/>
    </row>
    <row r="10" spans="1:11" s="1" customFormat="1" ht="29.25" customHeight="1" x14ac:dyDescent="0.3">
      <c r="A10" s="51" t="s">
        <v>33</v>
      </c>
      <c r="B10" s="52"/>
      <c r="C10" s="29">
        <v>26646380</v>
      </c>
      <c r="D10" s="29">
        <v>34777000</v>
      </c>
      <c r="E10" s="74">
        <f t="shared" si="0"/>
        <v>8130620</v>
      </c>
      <c r="F10" s="71">
        <f>ROUND(C10/D10*100-100,0)</f>
        <v>-23</v>
      </c>
      <c r="G10" s="22" t="s">
        <v>21</v>
      </c>
      <c r="H10" s="24">
        <f>24920400+1578167</f>
        <v>26498567</v>
      </c>
      <c r="I10" s="24">
        <f>24730609+5859041</f>
        <v>30589650</v>
      </c>
      <c r="J10" s="74">
        <f t="shared" si="1"/>
        <v>4091083</v>
      </c>
      <c r="K10" s="68">
        <f t="shared" si="2"/>
        <v>-13</v>
      </c>
    </row>
    <row r="11" spans="1:11" s="1" customFormat="1" ht="15" customHeight="1" x14ac:dyDescent="0.3">
      <c r="A11" s="49" t="s">
        <v>10</v>
      </c>
      <c r="B11" s="50"/>
      <c r="C11" s="29">
        <v>11640000</v>
      </c>
      <c r="D11" s="29">
        <v>11680000</v>
      </c>
      <c r="E11" s="74">
        <f t="shared" si="0"/>
        <v>40000</v>
      </c>
      <c r="F11" s="71">
        <f>ROUND(C11/D11*100-100,0)</f>
        <v>0</v>
      </c>
      <c r="G11" s="22" t="s">
        <v>35</v>
      </c>
      <c r="H11" s="24">
        <f>2621310+1000000</f>
        <v>3621310</v>
      </c>
      <c r="I11" s="24">
        <v>0</v>
      </c>
      <c r="J11" s="74">
        <f t="shared" si="1"/>
        <v>-3621310</v>
      </c>
      <c r="K11" s="68"/>
    </row>
    <row r="12" spans="1:11" s="1" customFormat="1" ht="15" customHeight="1" x14ac:dyDescent="0.3">
      <c r="A12" s="53" t="s">
        <v>11</v>
      </c>
      <c r="B12" s="54"/>
      <c r="C12" s="29">
        <v>26900000</v>
      </c>
      <c r="D12" s="29">
        <v>26900000</v>
      </c>
      <c r="E12" s="74">
        <f t="shared" si="0"/>
        <v>0</v>
      </c>
      <c r="F12" s="71">
        <f>ROUND(C12/D12*100-100,0)</f>
        <v>0</v>
      </c>
      <c r="G12" s="22" t="s">
        <v>11</v>
      </c>
      <c r="H12" s="24">
        <v>26900000</v>
      </c>
      <c r="I12" s="24">
        <v>26900000</v>
      </c>
      <c r="J12" s="74">
        <f t="shared" si="1"/>
        <v>0</v>
      </c>
      <c r="K12" s="68">
        <f t="shared" si="2"/>
        <v>0</v>
      </c>
    </row>
    <row r="13" spans="1:11" s="1" customFormat="1" ht="15" customHeight="1" x14ac:dyDescent="0.3">
      <c r="A13" s="49" t="s">
        <v>32</v>
      </c>
      <c r="B13" s="50"/>
      <c r="C13" s="29">
        <v>10000000</v>
      </c>
      <c r="D13" s="29">
        <v>5000000</v>
      </c>
      <c r="E13" s="74">
        <f t="shared" si="0"/>
        <v>-5000000</v>
      </c>
      <c r="F13" s="71">
        <f>ROUND(C13/D13*100-100,0)</f>
        <v>100</v>
      </c>
      <c r="G13" s="22" t="s">
        <v>36</v>
      </c>
      <c r="H13" s="24">
        <v>10000000</v>
      </c>
      <c r="I13" s="24">
        <v>5000000</v>
      </c>
      <c r="J13" s="74">
        <f t="shared" si="1"/>
        <v>-5000000</v>
      </c>
      <c r="K13" s="68">
        <f t="shared" si="2"/>
        <v>100</v>
      </c>
    </row>
    <row r="14" spans="1:11" s="1" customFormat="1" ht="15" customHeight="1" x14ac:dyDescent="0.3">
      <c r="A14" s="49" t="s">
        <v>12</v>
      </c>
      <c r="B14" s="50"/>
      <c r="C14" s="29">
        <v>15534000</v>
      </c>
      <c r="D14" s="29">
        <v>10000000</v>
      </c>
      <c r="E14" s="74">
        <f t="shared" si="0"/>
        <v>-5534000</v>
      </c>
      <c r="F14" s="71">
        <f>ROUND(C14/D14*100-100,0)</f>
        <v>55</v>
      </c>
      <c r="G14" s="22" t="s">
        <v>12</v>
      </c>
      <c r="H14" s="30">
        <v>15534000</v>
      </c>
      <c r="I14" s="30">
        <v>10000000</v>
      </c>
      <c r="J14" s="74">
        <f t="shared" si="1"/>
        <v>-5534000</v>
      </c>
      <c r="K14" s="68">
        <f t="shared" si="2"/>
        <v>55</v>
      </c>
    </row>
    <row r="15" spans="1:11" s="1" customFormat="1" ht="15" customHeight="1" x14ac:dyDescent="0.3">
      <c r="A15" s="49" t="s">
        <v>13</v>
      </c>
      <c r="B15" s="50"/>
      <c r="C15" s="29">
        <v>2000000</v>
      </c>
      <c r="D15" s="29">
        <v>2000000</v>
      </c>
      <c r="E15" s="74">
        <f t="shared" si="0"/>
        <v>0</v>
      </c>
      <c r="F15" s="71">
        <f>ROUND(C15/D15*100-100,0)</f>
        <v>0</v>
      </c>
      <c r="G15" s="22" t="s">
        <v>37</v>
      </c>
      <c r="H15" s="24">
        <v>2000000</v>
      </c>
      <c r="I15" s="24">
        <v>2000000</v>
      </c>
      <c r="J15" s="74">
        <f t="shared" si="1"/>
        <v>0</v>
      </c>
      <c r="K15" s="68">
        <f t="shared" si="2"/>
        <v>0</v>
      </c>
    </row>
    <row r="16" spans="1:11" s="1" customFormat="1" ht="15" customHeight="1" x14ac:dyDescent="0.3">
      <c r="A16" s="49" t="s">
        <v>4</v>
      </c>
      <c r="B16" s="50"/>
      <c r="C16" s="29">
        <v>11100000</v>
      </c>
      <c r="D16" s="29">
        <v>10500000</v>
      </c>
      <c r="E16" s="74">
        <f t="shared" si="0"/>
        <v>-600000</v>
      </c>
      <c r="F16" s="71">
        <f>ROUND(C16/D16*100-100,0)</f>
        <v>6</v>
      </c>
      <c r="G16" s="22" t="s">
        <v>22</v>
      </c>
      <c r="H16" s="24">
        <v>11100000</v>
      </c>
      <c r="I16" s="24">
        <v>10500000</v>
      </c>
      <c r="J16" s="74">
        <f t="shared" si="1"/>
        <v>-600000</v>
      </c>
      <c r="K16" s="68">
        <f t="shared" si="2"/>
        <v>6</v>
      </c>
    </row>
    <row r="17" spans="1:11" s="1" customFormat="1" ht="15" customHeight="1" x14ac:dyDescent="0.3">
      <c r="A17" s="49" t="s">
        <v>30</v>
      </c>
      <c r="B17" s="50"/>
      <c r="C17" s="31">
        <v>200000</v>
      </c>
      <c r="D17" s="31">
        <v>200000</v>
      </c>
      <c r="E17" s="74">
        <f t="shared" si="0"/>
        <v>0</v>
      </c>
      <c r="F17" s="71">
        <f>ROUND(C17/D17*100-100,0)</f>
        <v>0</v>
      </c>
      <c r="G17" s="22" t="s">
        <v>38</v>
      </c>
      <c r="H17" s="24">
        <v>200000</v>
      </c>
      <c r="I17" s="24">
        <v>215815</v>
      </c>
      <c r="J17" s="74">
        <f t="shared" si="1"/>
        <v>15815</v>
      </c>
      <c r="K17" s="68">
        <f t="shared" si="2"/>
        <v>-7</v>
      </c>
    </row>
    <row r="18" spans="1:11" s="1" customFormat="1" ht="15" customHeight="1" x14ac:dyDescent="0.3">
      <c r="A18" s="49" t="s">
        <v>14</v>
      </c>
      <c r="B18" s="50"/>
      <c r="C18" s="29">
        <v>3252000</v>
      </c>
      <c r="D18" s="29">
        <v>2160000</v>
      </c>
      <c r="E18" s="74">
        <f t="shared" si="0"/>
        <v>-1092000</v>
      </c>
      <c r="F18" s="71">
        <f>ROUND(C18/D18*100-100,0)</f>
        <v>51</v>
      </c>
      <c r="G18" s="22" t="s">
        <v>14</v>
      </c>
      <c r="H18" s="24">
        <v>3252000</v>
      </c>
      <c r="I18" s="24">
        <v>2160000</v>
      </c>
      <c r="J18" s="74">
        <f t="shared" si="1"/>
        <v>-1092000</v>
      </c>
      <c r="K18" s="68">
        <f t="shared" si="2"/>
        <v>51</v>
      </c>
    </row>
    <row r="19" spans="1:11" s="1" customFormat="1" ht="15" customHeight="1" x14ac:dyDescent="0.3">
      <c r="A19" s="49" t="s">
        <v>15</v>
      </c>
      <c r="B19" s="50"/>
      <c r="C19" s="29">
        <v>1000000</v>
      </c>
      <c r="D19" s="29">
        <v>700000</v>
      </c>
      <c r="E19" s="74">
        <f t="shared" si="0"/>
        <v>-300000</v>
      </c>
      <c r="F19" s="71">
        <f>ROUND(C19/D19*100-100,0)</f>
        <v>43</v>
      </c>
      <c r="G19" s="22" t="s">
        <v>15</v>
      </c>
      <c r="H19" s="24">
        <v>1000000</v>
      </c>
      <c r="I19" s="24">
        <v>700000</v>
      </c>
      <c r="J19" s="74">
        <f t="shared" si="1"/>
        <v>-300000</v>
      </c>
      <c r="K19" s="68">
        <f t="shared" si="2"/>
        <v>43</v>
      </c>
    </row>
    <row r="20" spans="1:11" s="1" customFormat="1" ht="15" customHeight="1" x14ac:dyDescent="0.3">
      <c r="A20" s="49" t="s">
        <v>16</v>
      </c>
      <c r="B20" s="50"/>
      <c r="C20" s="29">
        <v>0</v>
      </c>
      <c r="D20" s="29">
        <v>5100000</v>
      </c>
      <c r="E20" s="74">
        <f t="shared" si="0"/>
        <v>5100000</v>
      </c>
      <c r="F20" s="71">
        <f>ROUND(C20/D20*100-100,0)</f>
        <v>-100</v>
      </c>
      <c r="G20" s="23" t="s">
        <v>23</v>
      </c>
      <c r="H20" s="16">
        <v>4000000</v>
      </c>
      <c r="I20" s="16">
        <v>2000000</v>
      </c>
      <c r="J20" s="74">
        <f t="shared" si="1"/>
        <v>-2000000</v>
      </c>
      <c r="K20" s="68">
        <f t="shared" si="2"/>
        <v>100</v>
      </c>
    </row>
    <row r="21" spans="1:11" s="1" customFormat="1" ht="15" customHeight="1" x14ac:dyDescent="0.3">
      <c r="A21" s="61" t="s">
        <v>17</v>
      </c>
      <c r="B21" s="62"/>
      <c r="C21" s="32">
        <v>4000000</v>
      </c>
      <c r="D21" s="32">
        <v>2000000</v>
      </c>
      <c r="E21" s="74">
        <f t="shared" si="0"/>
        <v>-2000000</v>
      </c>
      <c r="F21" s="71">
        <f>ROUND(C21/D21*100-100,0)</f>
        <v>100</v>
      </c>
      <c r="G21" s="11" t="s">
        <v>16</v>
      </c>
      <c r="H21" s="19">
        <v>0</v>
      </c>
      <c r="I21" s="19">
        <v>5100000</v>
      </c>
      <c r="J21" s="74">
        <f t="shared" si="1"/>
        <v>5100000</v>
      </c>
      <c r="K21" s="68">
        <f t="shared" si="2"/>
        <v>-100</v>
      </c>
    </row>
    <row r="22" spans="1:11" s="1" customFormat="1" ht="15" customHeight="1" x14ac:dyDescent="0.3">
      <c r="A22" s="49" t="s">
        <v>31</v>
      </c>
      <c r="B22" s="50"/>
      <c r="C22" s="29">
        <v>7000000</v>
      </c>
      <c r="D22" s="29">
        <v>5000000</v>
      </c>
      <c r="E22" s="74">
        <f t="shared" si="0"/>
        <v>-2000000</v>
      </c>
      <c r="F22" s="71">
        <f>ROUND(C22/D22*100-100,0)</f>
        <v>40</v>
      </c>
      <c r="G22" s="11" t="s">
        <v>39</v>
      </c>
      <c r="H22" s="19">
        <v>0</v>
      </c>
      <c r="I22" s="19">
        <v>9986963</v>
      </c>
      <c r="J22" s="74">
        <f t="shared" si="1"/>
        <v>9986963</v>
      </c>
      <c r="K22" s="68">
        <f t="shared" si="2"/>
        <v>-100</v>
      </c>
    </row>
    <row r="23" spans="1:11" s="1" customFormat="1" ht="15" customHeight="1" x14ac:dyDescent="0.3">
      <c r="A23" s="57" t="s">
        <v>41</v>
      </c>
      <c r="B23" s="58"/>
      <c r="C23" s="12">
        <v>10000</v>
      </c>
      <c r="D23" s="12">
        <v>0</v>
      </c>
      <c r="E23" s="74">
        <f t="shared" si="0"/>
        <v>-10000</v>
      </c>
      <c r="F23" s="72"/>
      <c r="G23" s="11" t="s">
        <v>40</v>
      </c>
      <c r="H23" s="19">
        <v>1568589</v>
      </c>
      <c r="I23" s="19">
        <v>967226</v>
      </c>
      <c r="J23" s="69">
        <f>SUM(H23-I23)</f>
        <v>601363</v>
      </c>
      <c r="K23" s="68">
        <f t="shared" si="2"/>
        <v>62</v>
      </c>
    </row>
    <row r="24" spans="1:11" s="1" customFormat="1" ht="15" customHeight="1" x14ac:dyDescent="0.3">
      <c r="A24" s="57" t="s">
        <v>42</v>
      </c>
      <c r="B24" s="58"/>
      <c r="C24" s="13">
        <v>50000</v>
      </c>
      <c r="D24" s="13">
        <v>0</v>
      </c>
      <c r="E24" s="74">
        <f t="shared" si="0"/>
        <v>-50000</v>
      </c>
      <c r="F24" s="70"/>
      <c r="G24" s="11"/>
      <c r="H24" s="19"/>
      <c r="I24" s="19"/>
      <c r="J24" s="2"/>
      <c r="K24" s="68"/>
    </row>
    <row r="25" spans="1:11" s="1" customFormat="1" ht="15" customHeight="1" x14ac:dyDescent="0.3">
      <c r="A25" s="59"/>
      <c r="B25" s="60"/>
      <c r="C25" s="14"/>
      <c r="D25" s="14"/>
      <c r="E25" s="73"/>
      <c r="F25" s="15"/>
      <c r="G25" s="7"/>
      <c r="H25" s="19"/>
      <c r="I25" s="19"/>
      <c r="J25" s="2"/>
      <c r="K25" s="17"/>
    </row>
    <row r="26" spans="1:11" s="1" customFormat="1" ht="15" customHeight="1" thickBot="1" x14ac:dyDescent="0.35">
      <c r="A26" s="55"/>
      <c r="B26" s="56"/>
      <c r="C26" s="25"/>
      <c r="D26" s="25"/>
      <c r="E26" s="25"/>
      <c r="F26" s="21"/>
      <c r="G26" s="9"/>
      <c r="H26" s="20"/>
      <c r="I26" s="20"/>
      <c r="J26" s="8"/>
      <c r="K26" s="18"/>
    </row>
  </sheetData>
  <mergeCells count="27">
    <mergeCell ref="A24:B24"/>
    <mergeCell ref="A25:B25"/>
    <mergeCell ref="A26:B26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A1:K1"/>
    <mergeCell ref="A2:F2"/>
    <mergeCell ref="G2:K2"/>
    <mergeCell ref="A3:B3"/>
    <mergeCell ref="A4:B4"/>
    <mergeCell ref="A5:B5"/>
  </mergeCells>
  <phoneticPr fontId="2" type="noConversion"/>
  <printOptions horizontalCentered="1" verticalCentered="1"/>
  <pageMargins left="0.15748031496062992" right="0.15748031496062992" top="0.35433070866141736" bottom="0.31496062992125984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2023예산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2023-01-12T09:31:01Z</cp:lastPrinted>
  <dcterms:created xsi:type="dcterms:W3CDTF">2020-01-23T04:19:14Z</dcterms:created>
  <dcterms:modified xsi:type="dcterms:W3CDTF">2025-08-20T01:03:41Z</dcterms:modified>
</cp:coreProperties>
</file>